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150" windowWidth="9135" windowHeight="490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F10" i="4684" l="1"/>
  <c r="B18" i="4688" s="1"/>
  <c r="C5" i="4689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30" i="4689"/>
  <c r="J25" i="4688" s="1"/>
  <c r="J36" i="4689"/>
  <c r="AO25" i="4688" s="1"/>
  <c r="J26" i="4689"/>
  <c r="AK20" i="4688" s="1"/>
  <c r="J14" i="4689"/>
  <c r="U15" i="4688" s="1"/>
  <c r="J33" i="4689"/>
  <c r="Z25" i="4688" s="1"/>
  <c r="J32" i="4689"/>
  <c r="U25" i="4688" s="1"/>
  <c r="J20" i="4689"/>
  <c r="G20" i="4688" s="1"/>
  <c r="J24" i="4689"/>
  <c r="Z20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I34" i="4688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J31" i="4688"/>
  <c r="D31" i="4688"/>
  <c r="G31" i="4688"/>
  <c r="J21" i="4688"/>
  <c r="D21" i="4688"/>
  <c r="G21" i="4688"/>
  <c r="Z31" i="4688"/>
  <c r="P31" i="4688"/>
  <c r="U31" i="4688"/>
  <c r="Z21" i="4688"/>
  <c r="P21" i="4688"/>
  <c r="U21" i="4688"/>
  <c r="J26" i="4688"/>
  <c r="D26" i="4688"/>
  <c r="G26" i="4688"/>
  <c r="AO26" i="4688"/>
  <c r="AF26" i="4688"/>
  <c r="AK26" i="4688"/>
  <c r="Z26" i="4688"/>
  <c r="P26" i="4688"/>
  <c r="U26" i="4688"/>
  <c r="AO21" i="4688"/>
  <c r="AF21" i="4688"/>
  <c r="AK21" i="4688"/>
  <c r="U16" i="4688"/>
  <c r="Z16" i="4688"/>
  <c r="P16" i="4688"/>
  <c r="G16" i="4688"/>
  <c r="J16" i="4688"/>
  <c r="D16" i="4688"/>
  <c r="AK16" i="4688"/>
  <c r="AO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<sst xmlns="http://schemas.openxmlformats.org/spreadsheetml/2006/main" count="794" uniqueCount="157">
  <si>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</si>
  <si>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</si>
  <si>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</si>
  <si>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</si>
  <si>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</si>
  <si>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</si>
  <si>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</si>
  <si>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</si>
  <si>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</si>
  <si>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</si>
  <si>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</si>
  <si>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</si>
  <si>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</si>
  <si>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</si>
  <si>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</si>
  <si>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</si>
  <si>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</si>
  <si>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</si>
  <si>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</si>
  <si>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</si>
  <si>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</si>
  <si>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</si>
  <si>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</si>
  <si>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</si>
  <si>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</si>
  <si>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</si>
  <si>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</si>
  <si>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</si>
  <si>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</si>
  <si>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</si>
  <si>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</si>
  <si>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</si>
  <si>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</si>
  <si>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</si>
  <si>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</si>
  <si>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</si>
  <si>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</si>
  <si>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</si>
  <si>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</si>
  <si>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</si>
  <si>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</si>
  <si>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</si>
  <si>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</si>
  <si>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</si>
  <si>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</si>
  <si>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</si>
  <si>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</si>
  <si>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</si>
  <si>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</si>
  <si>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</si>
  <si>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</si>
  <si>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</si>
  <si>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</si>
  <si>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</si>
  <si>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</si>
  <si>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</si>
  <si>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</si>
  <si>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</si>
  <si>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</si>
  <si>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</si>
  <si>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</si>
  <si>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</si>
  <si>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</si>
  <si>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</si>
  <si>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</si>
  <si>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</si>
  <si>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</si>
  <si>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</si>
  <si>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</si>
  <si>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</si>
  <si>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</si>
  <si>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</si>
  <si>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</si>
  <si>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</si>
  <si>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</si>
  <si>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</si>
  <si>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</si>
  <si>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</si>
  <si>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</si>
  <si>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</si>
  <si>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</si>
  <si>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</si>
  <si>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</si>
  <si>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</si>
  <si>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</si>
  <si>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</si>
  <si>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</si>
  <si>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</si>
  <si>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</si>
  <si>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</si>
  <si>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</si>
  <si>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</si>
  <si>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</si>
  <si>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</si>
  <si>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</si>
  <si>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</si>
  <si>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</si>
  <si>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</si>
  <si>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</si>
  <si>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</si>
  <si>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</si>
  <si>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</si>
  <si>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</si>
  <si>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</si>
  <si>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</si>
  <si>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</si>
  <si>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</si>
  <si>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</si>
  <si>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</si>
  <si>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</si>
  <si>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</si>
  <si>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</si>
  <si>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</si>
  <si>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</si>
  <si>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</si>
  <si>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</si>
  <si>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</si>
  <si>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</si>
  <si>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</si>
  <si>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</si>
  <si>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</si>
  <si>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</si>
  <si>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</si>
  <si>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</si>
  <si>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</si>
  <si>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</si>
  <si>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</si>
  <si>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</si>
  <si>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</si>
  <si>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</si>
  <si>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</si>
  <si>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</si>
  <si>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</si>
  <si>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</si>
  <si>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</si>
  <si>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</si>
  <si>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</si>
  <si>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</si>
  <si>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</si>
  <si>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</si>
  <si>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</si>
  <si>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</si>
  <si>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</si>
  <si>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</si>
  <si>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</si>
  <si>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</si>
  <si>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</si>
  <si>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</si>
  <si>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</si>
  <si>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45 X CARRERA 1</t>
  </si>
  <si>
    <t>JULIO VASQUEZ</t>
  </si>
  <si>
    <t>ADOLFREDO FLOREZ</t>
  </si>
  <si>
    <t xml:space="preserve">                                                                                                                                        </t>
  </si>
  <si>
    <t xml:space="preserve">VOL MAX </t>
  </si>
  <si>
    <t>JHONY NAVARRO</t>
  </si>
  <si>
    <t>GEOVANNIS GONZALEZ</t>
  </si>
  <si>
    <t>14:00 - 16:00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</si>
</sst>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8" fillId="0" borderId="0" xfId="0" applyFon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181</c:v>
                </c:pt>
                <c:pt idx="1">
                  <c:v>185</c:v>
                </c:pt>
                <c:pt idx="2">
                  <c:v>205.5</c:v>
                </c:pt>
                <c:pt idx="3">
                  <c:v>221.5</c:v>
                </c:pt>
                <c:pt idx="4">
                  <c:v>210</c:v>
                </c:pt>
                <c:pt idx="5">
                  <c:v>222.5</c:v>
                </c:pt>
                <c:pt idx="6">
                  <c:v>230</c:v>
                </c:pt>
                <c:pt idx="7">
                  <c:v>208</c:v>
                </c:pt>
                <c:pt idx="8">
                  <c:v>258</c:v>
                </c:pt>
                <c:pt idx="9">
                  <c:v>258.5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673536"/>
        <c:axId val="70681344"/>
      </c:barChart>
      <c:catAx>
        <c:axId val="7067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068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681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0673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195</c:v>
                </c:pt>
                <c:pt idx="1">
                  <c:v>246.5</c:v>
                </c:pt>
                <c:pt idx="2">
                  <c:v>246</c:v>
                </c:pt>
                <c:pt idx="3">
                  <c:v>163.5</c:v>
                </c:pt>
                <c:pt idx="4">
                  <c:v>232.5</c:v>
                </c:pt>
                <c:pt idx="5">
                  <c:v>258.5</c:v>
                </c:pt>
                <c:pt idx="6">
                  <c:v>250.5</c:v>
                </c:pt>
                <c:pt idx="7">
                  <c:v>246.5</c:v>
                </c:pt>
                <c:pt idx="8">
                  <c:v>197.5</c:v>
                </c:pt>
                <c:pt idx="9">
                  <c:v>243.5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335168"/>
        <c:axId val="73338240"/>
      </c:barChart>
      <c:catAx>
        <c:axId val="7333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33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338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33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207</c:v>
                </c:pt>
                <c:pt idx="1">
                  <c:v>231</c:v>
                </c:pt>
                <c:pt idx="2">
                  <c:v>233</c:v>
                </c:pt>
                <c:pt idx="3">
                  <c:v>256.5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366144"/>
        <c:axId val="73672576"/>
      </c:barChart>
      <c:catAx>
        <c:axId val="7336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67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672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36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187</c:v>
                </c:pt>
                <c:pt idx="1">
                  <c:v>189.5</c:v>
                </c:pt>
                <c:pt idx="2">
                  <c:v>201</c:v>
                </c:pt>
                <c:pt idx="3">
                  <c:v>264.5</c:v>
                </c:pt>
                <c:pt idx="4">
                  <c:v>225.5</c:v>
                </c:pt>
                <c:pt idx="5">
                  <c:v>251.5</c:v>
                </c:pt>
                <c:pt idx="6">
                  <c:v>256</c:v>
                </c:pt>
                <c:pt idx="7">
                  <c:v>241</c:v>
                </c:pt>
                <c:pt idx="8">
                  <c:v>236.5</c:v>
                </c:pt>
                <c:pt idx="9">
                  <c:v>216.5</c:v>
                </c:pt>
                <c:pt idx="10">
                  <c:v>224</c:v>
                </c:pt>
                <c:pt idx="11">
                  <c:v>222</c:v>
                </c:pt>
                <c:pt idx="12">
                  <c:v>250</c:v>
                </c:pt>
                <c:pt idx="13">
                  <c:v>288.5</c:v>
                </c:pt>
                <c:pt idx="14">
                  <c:v>279</c:v>
                </c:pt>
                <c:pt idx="15">
                  <c:v>226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700480"/>
        <c:axId val="73703808"/>
      </c:barChart>
      <c:catAx>
        <c:axId val="7370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70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70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70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836.5</c:v>
                </c:pt>
                <c:pt idx="1">
                  <c:v>936.5</c:v>
                </c:pt>
                <c:pt idx="2">
                  <c:v>978.5</c:v>
                </c:pt>
                <c:pt idx="3">
                  <c:v>882.5</c:v>
                </c:pt>
                <c:pt idx="4">
                  <c:v>1025</c:v>
                </c:pt>
                <c:pt idx="5">
                  <c:v>1015</c:v>
                </c:pt>
                <c:pt idx="6">
                  <c:v>1039.5</c:v>
                </c:pt>
                <c:pt idx="7">
                  <c:v>947</c:v>
                </c:pt>
                <c:pt idx="8">
                  <c:v>1078.5</c:v>
                </c:pt>
                <c:pt idx="9">
                  <c:v>1063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784704"/>
        <c:axId val="74144384"/>
      </c:barChart>
      <c:catAx>
        <c:axId val="7378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14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144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784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990</c:v>
                </c:pt>
                <c:pt idx="1">
                  <c:v>1016</c:v>
                </c:pt>
                <c:pt idx="2">
                  <c:v>1197.5</c:v>
                </c:pt>
                <c:pt idx="3">
                  <c:v>1138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168192"/>
        <c:axId val="74183808"/>
      </c:barChart>
      <c:catAx>
        <c:axId val="7416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18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183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16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924.5</c:v>
                </c:pt>
                <c:pt idx="1">
                  <c:v>926.5</c:v>
                </c:pt>
                <c:pt idx="2">
                  <c:v>933</c:v>
                </c:pt>
                <c:pt idx="3">
                  <c:v>1162</c:v>
                </c:pt>
                <c:pt idx="4">
                  <c:v>1054.5</c:v>
                </c:pt>
                <c:pt idx="5">
                  <c:v>1006</c:v>
                </c:pt>
                <c:pt idx="6">
                  <c:v>1046</c:v>
                </c:pt>
                <c:pt idx="7">
                  <c:v>988.5</c:v>
                </c:pt>
                <c:pt idx="8">
                  <c:v>950</c:v>
                </c:pt>
                <c:pt idx="9">
                  <c:v>942</c:v>
                </c:pt>
                <c:pt idx="10">
                  <c:v>974</c:v>
                </c:pt>
                <c:pt idx="11">
                  <c:v>989.5</c:v>
                </c:pt>
                <c:pt idx="12">
                  <c:v>1096.5</c:v>
                </c:pt>
                <c:pt idx="13">
                  <c:v>1089.5</c:v>
                </c:pt>
                <c:pt idx="14">
                  <c:v>1113</c:v>
                </c:pt>
                <c:pt idx="15">
                  <c:v>1075.5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900416"/>
        <c:axId val="73903488"/>
      </c:barChart>
      <c:catAx>
        <c:axId val="7390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90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903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3900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793</c:v>
                </c:pt>
                <c:pt idx="4">
                  <c:v>822</c:v>
                </c:pt>
                <c:pt idx="5">
                  <c:v>859.5</c:v>
                </c:pt>
                <c:pt idx="6">
                  <c:v>884</c:v>
                </c:pt>
                <c:pt idx="7">
                  <c:v>870.5</c:v>
                </c:pt>
                <c:pt idx="8">
                  <c:v>918.5</c:v>
                </c:pt>
                <c:pt idx="9">
                  <c:v>954.5</c:v>
                </c:pt>
                <c:pt idx="13">
                  <c:v>1060</c:v>
                </c:pt>
                <c:pt idx="14">
                  <c:v>1131.5</c:v>
                </c:pt>
                <c:pt idx="15">
                  <c:v>1173</c:v>
                </c:pt>
                <c:pt idx="16">
                  <c:v>1217</c:v>
                </c:pt>
                <c:pt idx="17">
                  <c:v>1106.5</c:v>
                </c:pt>
                <c:pt idx="18">
                  <c:v>1054.5</c:v>
                </c:pt>
                <c:pt idx="19">
                  <c:v>1026.5</c:v>
                </c:pt>
                <c:pt idx="20">
                  <c:v>1004</c:v>
                </c:pt>
                <c:pt idx="21">
                  <c:v>1012</c:v>
                </c:pt>
                <c:pt idx="22">
                  <c:v>1032</c:v>
                </c:pt>
                <c:pt idx="23">
                  <c:v>1038</c:v>
                </c:pt>
                <c:pt idx="24">
                  <c:v>1076.5</c:v>
                </c:pt>
                <c:pt idx="25">
                  <c:v>1081</c:v>
                </c:pt>
                <c:pt idx="29">
                  <c:v>1278.5</c:v>
                </c:pt>
                <c:pt idx="30">
                  <c:v>990.5</c:v>
                </c:pt>
                <c:pt idx="31">
                  <c:v>699</c:v>
                </c:pt>
                <c:pt idx="32">
                  <c:v>353.5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1264</c:v>
                </c:pt>
                <c:pt idx="4">
                  <c:v>1341</c:v>
                </c:pt>
                <c:pt idx="5">
                  <c:v>1351</c:v>
                </c:pt>
                <c:pt idx="6">
                  <c:v>1363.5</c:v>
                </c:pt>
                <c:pt idx="7">
                  <c:v>1361.5</c:v>
                </c:pt>
                <c:pt idx="8">
                  <c:v>1349.5</c:v>
                </c:pt>
                <c:pt idx="9">
                  <c:v>1308.5</c:v>
                </c:pt>
                <c:pt idx="13">
                  <c:v>1164</c:v>
                </c:pt>
                <c:pt idx="14">
                  <c:v>1164</c:v>
                </c:pt>
                <c:pt idx="15">
                  <c:v>1164.5</c:v>
                </c:pt>
                <c:pt idx="16">
                  <c:v>1180</c:v>
                </c:pt>
                <c:pt idx="17">
                  <c:v>1151.5</c:v>
                </c:pt>
                <c:pt idx="18">
                  <c:v>1107</c:v>
                </c:pt>
                <c:pt idx="19">
                  <c:v>1084.5</c:v>
                </c:pt>
                <c:pt idx="20">
                  <c:v>1073.5</c:v>
                </c:pt>
                <c:pt idx="21">
                  <c:v>1082.5</c:v>
                </c:pt>
                <c:pt idx="22">
                  <c:v>1165.5</c:v>
                </c:pt>
                <c:pt idx="23">
                  <c:v>1228</c:v>
                </c:pt>
                <c:pt idx="24">
                  <c:v>1227</c:v>
                </c:pt>
                <c:pt idx="25">
                  <c:v>1299.5</c:v>
                </c:pt>
                <c:pt idx="29">
                  <c:v>1185</c:v>
                </c:pt>
                <c:pt idx="30">
                  <c:v>904.5</c:v>
                </c:pt>
                <c:pt idx="31">
                  <c:v>624</c:v>
                </c:pt>
                <c:pt idx="32">
                  <c:v>266.5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726</c:v>
                </c:pt>
                <c:pt idx="4">
                  <c:v>771</c:v>
                </c:pt>
                <c:pt idx="5">
                  <c:v>790</c:v>
                </c:pt>
                <c:pt idx="6">
                  <c:v>809.5</c:v>
                </c:pt>
                <c:pt idx="7">
                  <c:v>806.5</c:v>
                </c:pt>
                <c:pt idx="8">
                  <c:v>859</c:v>
                </c:pt>
                <c:pt idx="9">
                  <c:v>927</c:v>
                </c:pt>
                <c:pt idx="13">
                  <c:v>880</c:v>
                </c:pt>
                <c:pt idx="14">
                  <c:v>900</c:v>
                </c:pt>
                <c:pt idx="15">
                  <c:v>875.5</c:v>
                </c:pt>
                <c:pt idx="16">
                  <c:v>874</c:v>
                </c:pt>
                <c:pt idx="17">
                  <c:v>863</c:v>
                </c:pt>
                <c:pt idx="18">
                  <c:v>844</c:v>
                </c:pt>
                <c:pt idx="19">
                  <c:v>865.5</c:v>
                </c:pt>
                <c:pt idx="20">
                  <c:v>859</c:v>
                </c:pt>
                <c:pt idx="21">
                  <c:v>862</c:v>
                </c:pt>
                <c:pt idx="22">
                  <c:v>892</c:v>
                </c:pt>
                <c:pt idx="23">
                  <c:v>899</c:v>
                </c:pt>
                <c:pt idx="24">
                  <c:v>945.5</c:v>
                </c:pt>
                <c:pt idx="25">
                  <c:v>950.5</c:v>
                </c:pt>
                <c:pt idx="29">
                  <c:v>950.5</c:v>
                </c:pt>
                <c:pt idx="30">
                  <c:v>736</c:v>
                </c:pt>
                <c:pt idx="31">
                  <c:v>523</c:v>
                </c:pt>
                <c:pt idx="32">
                  <c:v>261.5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851</c:v>
                </c:pt>
                <c:pt idx="4">
                  <c:v>888.5</c:v>
                </c:pt>
                <c:pt idx="5">
                  <c:v>900.5</c:v>
                </c:pt>
                <c:pt idx="6">
                  <c:v>905</c:v>
                </c:pt>
                <c:pt idx="7">
                  <c:v>988</c:v>
                </c:pt>
                <c:pt idx="8">
                  <c:v>953</c:v>
                </c:pt>
                <c:pt idx="9">
                  <c:v>938</c:v>
                </c:pt>
                <c:pt idx="13">
                  <c:v>842</c:v>
                </c:pt>
                <c:pt idx="14">
                  <c:v>880.5</c:v>
                </c:pt>
                <c:pt idx="15">
                  <c:v>942.5</c:v>
                </c:pt>
                <c:pt idx="16">
                  <c:v>997.5</c:v>
                </c:pt>
                <c:pt idx="17">
                  <c:v>974</c:v>
                </c:pt>
                <c:pt idx="18">
                  <c:v>985</c:v>
                </c:pt>
                <c:pt idx="19">
                  <c:v>950</c:v>
                </c:pt>
                <c:pt idx="20">
                  <c:v>918</c:v>
                </c:pt>
                <c:pt idx="21">
                  <c:v>899</c:v>
                </c:pt>
                <c:pt idx="22">
                  <c:v>912.5</c:v>
                </c:pt>
                <c:pt idx="23">
                  <c:v>984.5</c:v>
                </c:pt>
                <c:pt idx="24">
                  <c:v>1039.5</c:v>
                </c:pt>
                <c:pt idx="25">
                  <c:v>1043.5</c:v>
                </c:pt>
                <c:pt idx="29">
                  <c:v>927.5</c:v>
                </c:pt>
                <c:pt idx="30">
                  <c:v>720.5</c:v>
                </c:pt>
                <c:pt idx="31">
                  <c:v>489.5</c:v>
                </c:pt>
                <c:pt idx="32">
                  <c:v>256.5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3634</c:v>
                </c:pt>
                <c:pt idx="4">
                  <c:v>3822.5</c:v>
                </c:pt>
                <c:pt idx="5">
                  <c:v>3901</c:v>
                </c:pt>
                <c:pt idx="6">
                  <c:v>3962</c:v>
                </c:pt>
                <c:pt idx="7">
                  <c:v>4026.5</c:v>
                </c:pt>
                <c:pt idx="8">
                  <c:v>4080</c:v>
                </c:pt>
                <c:pt idx="9">
                  <c:v>4128</c:v>
                </c:pt>
                <c:pt idx="13">
                  <c:v>3946</c:v>
                </c:pt>
                <c:pt idx="14">
                  <c:v>4076</c:v>
                </c:pt>
                <c:pt idx="15">
                  <c:v>4155.5</c:v>
                </c:pt>
                <c:pt idx="16">
                  <c:v>4268.5</c:v>
                </c:pt>
                <c:pt idx="17">
                  <c:v>4095</c:v>
                </c:pt>
                <c:pt idx="18">
                  <c:v>3990.5</c:v>
                </c:pt>
                <c:pt idx="19">
                  <c:v>3926.5</c:v>
                </c:pt>
                <c:pt idx="20">
                  <c:v>3854.5</c:v>
                </c:pt>
                <c:pt idx="21">
                  <c:v>3855.5</c:v>
                </c:pt>
                <c:pt idx="22">
                  <c:v>4002</c:v>
                </c:pt>
                <c:pt idx="23">
                  <c:v>4149.5</c:v>
                </c:pt>
                <c:pt idx="24">
                  <c:v>4288.5</c:v>
                </c:pt>
                <c:pt idx="25">
                  <c:v>4374.5</c:v>
                </c:pt>
                <c:pt idx="29">
                  <c:v>4341.5</c:v>
                </c:pt>
                <c:pt idx="30">
                  <c:v>3351.5</c:v>
                </c:pt>
                <c:pt idx="31">
                  <c:v>2335.5</c:v>
                </c:pt>
                <c:pt idx="32">
                  <c:v>1138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68320"/>
        <c:axId val="67769856"/>
      </c:lineChart>
      <c:catAx>
        <c:axId val="677683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76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698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7683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224.5</c:v>
                </c:pt>
                <c:pt idx="1">
                  <c:v>241</c:v>
                </c:pt>
                <c:pt idx="2">
                  <c:v>230.5</c:v>
                </c:pt>
                <c:pt idx="3">
                  <c:v>364</c:v>
                </c:pt>
                <c:pt idx="4">
                  <c:v>296</c:v>
                </c:pt>
                <c:pt idx="5">
                  <c:v>282.5</c:v>
                </c:pt>
                <c:pt idx="6">
                  <c:v>274.5</c:v>
                </c:pt>
                <c:pt idx="7">
                  <c:v>253.5</c:v>
                </c:pt>
                <c:pt idx="8">
                  <c:v>244</c:v>
                </c:pt>
                <c:pt idx="9">
                  <c:v>254.5</c:v>
                </c:pt>
                <c:pt idx="10">
                  <c:v>252</c:v>
                </c:pt>
                <c:pt idx="11">
                  <c:v>261.5</c:v>
                </c:pt>
                <c:pt idx="12">
                  <c:v>264</c:v>
                </c:pt>
                <c:pt idx="13">
                  <c:v>260.5</c:v>
                </c:pt>
                <c:pt idx="14">
                  <c:v>290.5</c:v>
                </c:pt>
                <c:pt idx="15">
                  <c:v>266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598656"/>
        <c:axId val="70601728"/>
      </c:barChart>
      <c:catAx>
        <c:axId val="7059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060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601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0598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288</c:v>
                </c:pt>
                <c:pt idx="1">
                  <c:v>291.5</c:v>
                </c:pt>
                <c:pt idx="2">
                  <c:v>345.5</c:v>
                </c:pt>
                <c:pt idx="3">
                  <c:v>353.5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0625536"/>
        <c:axId val="70993408"/>
      </c:barChart>
      <c:catAx>
        <c:axId val="7062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099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993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0625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305.5</c:v>
                </c:pt>
                <c:pt idx="1">
                  <c:v>327</c:v>
                </c:pt>
                <c:pt idx="2">
                  <c:v>343</c:v>
                </c:pt>
                <c:pt idx="3">
                  <c:v>288.5</c:v>
                </c:pt>
                <c:pt idx="4">
                  <c:v>382.5</c:v>
                </c:pt>
                <c:pt idx="5">
                  <c:v>337</c:v>
                </c:pt>
                <c:pt idx="6">
                  <c:v>355.5</c:v>
                </c:pt>
                <c:pt idx="7">
                  <c:v>286.5</c:v>
                </c:pt>
                <c:pt idx="8">
                  <c:v>370.5</c:v>
                </c:pt>
                <c:pt idx="9">
                  <c:v>296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1142016"/>
        <c:axId val="71153536"/>
      </c:barChart>
      <c:catAx>
        <c:axId val="7114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115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153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1142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280.5</c:v>
                </c:pt>
                <c:pt idx="1">
                  <c:v>280.5</c:v>
                </c:pt>
                <c:pt idx="2">
                  <c:v>357.5</c:v>
                </c:pt>
                <c:pt idx="3">
                  <c:v>266.5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1460352"/>
        <c:axId val="71467776"/>
      </c:barChart>
      <c:catAx>
        <c:axId val="7146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146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467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146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304.5</c:v>
                </c:pt>
                <c:pt idx="1">
                  <c:v>285.5</c:v>
                </c:pt>
                <c:pt idx="2">
                  <c:v>274</c:v>
                </c:pt>
                <c:pt idx="3">
                  <c:v>300</c:v>
                </c:pt>
                <c:pt idx="4">
                  <c:v>304.5</c:v>
                </c:pt>
                <c:pt idx="5">
                  <c:v>286</c:v>
                </c:pt>
                <c:pt idx="6">
                  <c:v>289.5</c:v>
                </c:pt>
                <c:pt idx="7">
                  <c:v>271.5</c:v>
                </c:pt>
                <c:pt idx="8">
                  <c:v>260</c:v>
                </c:pt>
                <c:pt idx="9">
                  <c:v>263.5</c:v>
                </c:pt>
                <c:pt idx="10">
                  <c:v>278.5</c:v>
                </c:pt>
                <c:pt idx="11">
                  <c:v>280.5</c:v>
                </c:pt>
                <c:pt idx="12">
                  <c:v>343</c:v>
                </c:pt>
                <c:pt idx="13">
                  <c:v>326</c:v>
                </c:pt>
                <c:pt idx="14">
                  <c:v>277.5</c:v>
                </c:pt>
                <c:pt idx="15">
                  <c:v>353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1770112"/>
        <c:axId val="71773184"/>
      </c:barChart>
      <c:catAx>
        <c:axId val="7177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177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7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177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155</c:v>
                </c:pt>
                <c:pt idx="1">
                  <c:v>178</c:v>
                </c:pt>
                <c:pt idx="2">
                  <c:v>184</c:v>
                </c:pt>
                <c:pt idx="3">
                  <c:v>209</c:v>
                </c:pt>
                <c:pt idx="4">
                  <c:v>200</c:v>
                </c:pt>
                <c:pt idx="5">
                  <c:v>197</c:v>
                </c:pt>
                <c:pt idx="6">
                  <c:v>203.5</c:v>
                </c:pt>
                <c:pt idx="7">
                  <c:v>206</c:v>
                </c:pt>
                <c:pt idx="8">
                  <c:v>252.5</c:v>
                </c:pt>
                <c:pt idx="9">
                  <c:v>265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1657344"/>
        <c:axId val="71685248"/>
      </c:barChart>
      <c:catAx>
        <c:axId val="7165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168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685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1657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214.5</c:v>
                </c:pt>
                <c:pt idx="1">
                  <c:v>213</c:v>
                </c:pt>
                <c:pt idx="2">
                  <c:v>261.5</c:v>
                </c:pt>
                <c:pt idx="3">
                  <c:v>261.5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1084672"/>
        <c:axId val="71726976"/>
      </c:barChart>
      <c:catAx>
        <c:axId val="7108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172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726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108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208.5</c:v>
                </c:pt>
                <c:pt idx="1">
                  <c:v>210.5</c:v>
                </c:pt>
                <c:pt idx="2">
                  <c:v>227.5</c:v>
                </c:pt>
                <c:pt idx="3">
                  <c:v>233.5</c:v>
                </c:pt>
                <c:pt idx="4">
                  <c:v>228.5</c:v>
                </c:pt>
                <c:pt idx="5">
                  <c:v>186</c:v>
                </c:pt>
                <c:pt idx="6">
                  <c:v>226</c:v>
                </c:pt>
                <c:pt idx="7">
                  <c:v>222.5</c:v>
                </c:pt>
                <c:pt idx="8">
                  <c:v>209.5</c:v>
                </c:pt>
                <c:pt idx="9">
                  <c:v>207.5</c:v>
                </c:pt>
                <c:pt idx="10">
                  <c:v>219.5</c:v>
                </c:pt>
                <c:pt idx="11">
                  <c:v>225.5</c:v>
                </c:pt>
                <c:pt idx="12">
                  <c:v>239.5</c:v>
                </c:pt>
                <c:pt idx="13">
                  <c:v>214.5</c:v>
                </c:pt>
                <c:pt idx="14">
                  <c:v>266</c:v>
                </c:pt>
                <c:pt idx="15">
                  <c:v>230.5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1898624"/>
        <c:axId val="71910144"/>
      </c:barChart>
      <c:catAx>
        <c:axId val="7189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19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910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189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zoomScaleNormal="100" workbookViewId="0">
      <selection activeCell="X19" sqref="X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7" t="s">
        <v>56</v>
      </c>
      <c r="B5" s="167"/>
      <c r="C5" s="167"/>
      <c r="D5" s="177" t="s">
        <v>149</v>
      </c>
      <c r="E5" s="177"/>
      <c r="F5" s="177"/>
      <c r="G5" s="177"/>
      <c r="H5" s="177"/>
      <c r="I5" s="167" t="s">
        <v>53</v>
      </c>
      <c r="J5" s="167"/>
      <c r="K5" s="167"/>
      <c r="L5" s="178">
        <v>2401</v>
      </c>
      <c r="M5" s="178"/>
      <c r="N5" s="178"/>
      <c r="O5" s="12"/>
      <c r="P5" s="167" t="s">
        <v>57</v>
      </c>
      <c r="Q5" s="167"/>
      <c r="R5" s="167"/>
      <c r="S5" s="176" t="s">
        <v>63</v>
      </c>
      <c r="T5" s="176"/>
      <c r="U5" s="176"/>
    </row>
    <row r="6" spans="1:21" ht="12.75" customHeight="1" x14ac:dyDescent="0.2">
      <c r="A6" s="167" t="s">
        <v>55</v>
      </c>
      <c r="B6" s="167"/>
      <c r="C6" s="167"/>
      <c r="D6" s="174" t="s">
        <v>154</v>
      </c>
      <c r="E6" s="174"/>
      <c r="F6" s="174"/>
      <c r="G6" s="174"/>
      <c r="H6" s="174"/>
      <c r="I6" s="167" t="s">
        <v>59</v>
      </c>
      <c r="J6" s="167"/>
      <c r="K6" s="167"/>
      <c r="L6" s="179">
        <v>3</v>
      </c>
      <c r="M6" s="179"/>
      <c r="N6" s="179"/>
      <c r="O6" s="42"/>
      <c r="P6" s="167" t="s">
        <v>58</v>
      </c>
      <c r="Q6" s="167"/>
      <c r="R6" s="167"/>
      <c r="S6" s="172">
        <v>44176</v>
      </c>
      <c r="T6" s="172"/>
      <c r="U6" s="172"/>
    </row>
    <row r="7" spans="1:21" ht="11.2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1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5"/>
    </row>
    <row r="10" spans="1:21" ht="24" customHeight="1" x14ac:dyDescent="0.2">
      <c r="A10" s="18" t="s">
        <v>11</v>
      </c>
      <c r="B10" s="46">
        <v>20</v>
      </c>
      <c r="C10" s="46">
        <v>121</v>
      </c>
      <c r="D10" s="46">
        <v>20</v>
      </c>
      <c r="E10" s="46">
        <v>4</v>
      </c>
      <c r="F10" s="6">
        <f t="shared" ref="F10:F22" si="0">B10*0.5+C10*1+D10*2+E10*2.5</f>
        <v>181</v>
      </c>
      <c r="G10" s="2"/>
      <c r="H10" s="19" t="s">
        <v>4</v>
      </c>
      <c r="I10" s="46">
        <v>37</v>
      </c>
      <c r="J10" s="46">
        <v>193</v>
      </c>
      <c r="K10" s="46">
        <v>70</v>
      </c>
      <c r="L10" s="46">
        <v>5</v>
      </c>
      <c r="M10" s="6">
        <f t="shared" ref="M10:M22" si="1">I10*0.5+J10*1+K10*2+L10*2.5</f>
        <v>364</v>
      </c>
      <c r="N10" s="9">
        <f>F20+F21+F22+M10</f>
        <v>1060</v>
      </c>
      <c r="O10" s="19" t="s">
        <v>43</v>
      </c>
      <c r="P10" s="46">
        <v>35</v>
      </c>
      <c r="Q10" s="46">
        <v>210</v>
      </c>
      <c r="R10" s="46">
        <v>19</v>
      </c>
      <c r="S10" s="46">
        <v>9</v>
      </c>
      <c r="T10" s="6">
        <f t="shared" ref="T10:T21" si="2">P10*0.5+Q10*1+R10*2+S10*2.5</f>
        <v>288</v>
      </c>
      <c r="U10" s="36"/>
    </row>
    <row r="11" spans="1:21" ht="24" customHeight="1" x14ac:dyDescent="0.2">
      <c r="A11" s="18" t="s">
        <v>14</v>
      </c>
      <c r="B11" s="46">
        <v>23</v>
      </c>
      <c r="C11" s="46">
        <v>114</v>
      </c>
      <c r="D11" s="46">
        <v>21</v>
      </c>
      <c r="E11" s="46">
        <v>7</v>
      </c>
      <c r="F11" s="6">
        <f t="shared" si="0"/>
        <v>185</v>
      </c>
      <c r="G11" s="2"/>
      <c r="H11" s="19" t="s">
        <v>5</v>
      </c>
      <c r="I11" s="46">
        <v>55</v>
      </c>
      <c r="J11" s="46">
        <v>222</v>
      </c>
      <c r="K11" s="46">
        <v>12</v>
      </c>
      <c r="L11" s="46">
        <v>9</v>
      </c>
      <c r="M11" s="6">
        <f t="shared" si="1"/>
        <v>296</v>
      </c>
      <c r="N11" s="9">
        <f>F21+F22+M10+M11</f>
        <v>1131.5</v>
      </c>
      <c r="O11" s="19" t="s">
        <v>44</v>
      </c>
      <c r="P11" s="46">
        <v>32</v>
      </c>
      <c r="Q11" s="46">
        <v>214</v>
      </c>
      <c r="R11" s="46">
        <v>17</v>
      </c>
      <c r="S11" s="46">
        <v>11</v>
      </c>
      <c r="T11" s="6">
        <f t="shared" si="2"/>
        <v>291.5</v>
      </c>
      <c r="U11" s="2"/>
    </row>
    <row r="12" spans="1:21" ht="24" customHeight="1" x14ac:dyDescent="0.2">
      <c r="A12" s="18" t="s">
        <v>17</v>
      </c>
      <c r="B12" s="46">
        <v>29</v>
      </c>
      <c r="C12" s="46">
        <v>128</v>
      </c>
      <c r="D12" s="46">
        <v>24</v>
      </c>
      <c r="E12" s="46">
        <v>6</v>
      </c>
      <c r="F12" s="6">
        <f t="shared" si="0"/>
        <v>205.5</v>
      </c>
      <c r="G12" s="2"/>
      <c r="H12" s="19" t="s">
        <v>6</v>
      </c>
      <c r="I12" s="46">
        <v>66</v>
      </c>
      <c r="J12" s="46">
        <v>195</v>
      </c>
      <c r="K12" s="46">
        <v>11</v>
      </c>
      <c r="L12" s="46">
        <v>13</v>
      </c>
      <c r="M12" s="6">
        <f t="shared" si="1"/>
        <v>282.5</v>
      </c>
      <c r="N12" s="2">
        <f>F22+M10+M11+M12</f>
        <v>1173</v>
      </c>
      <c r="O12" s="19" t="s">
        <v>32</v>
      </c>
      <c r="P12" s="46">
        <v>54</v>
      </c>
      <c r="Q12" s="46">
        <v>254</v>
      </c>
      <c r="R12" s="46">
        <v>21</v>
      </c>
      <c r="S12" s="46">
        <v>9</v>
      </c>
      <c r="T12" s="6">
        <f t="shared" si="2"/>
        <v>345.5</v>
      </c>
      <c r="U12" s="2"/>
    </row>
    <row r="13" spans="1:21" ht="24" customHeight="1" x14ac:dyDescent="0.2">
      <c r="A13" s="18" t="s">
        <v>19</v>
      </c>
      <c r="B13" s="46">
        <v>25</v>
      </c>
      <c r="C13" s="46">
        <v>147</v>
      </c>
      <c r="D13" s="46">
        <v>21</v>
      </c>
      <c r="E13" s="46">
        <v>8</v>
      </c>
      <c r="F13" s="6">
        <f t="shared" si="0"/>
        <v>221.5</v>
      </c>
      <c r="G13" s="2">
        <f t="shared" ref="G13:G19" si="3">F10+F11+F12+F13</f>
        <v>793</v>
      </c>
      <c r="H13" s="19" t="s">
        <v>7</v>
      </c>
      <c r="I13" s="46">
        <v>49</v>
      </c>
      <c r="J13" s="46">
        <v>189</v>
      </c>
      <c r="K13" s="46">
        <v>18</v>
      </c>
      <c r="L13" s="46">
        <v>10</v>
      </c>
      <c r="M13" s="6">
        <f t="shared" si="1"/>
        <v>274.5</v>
      </c>
      <c r="N13" s="2">
        <f t="shared" ref="N13:N18" si="4">M10+M11+M12+M13</f>
        <v>1217</v>
      </c>
      <c r="O13" s="19" t="s">
        <v>33</v>
      </c>
      <c r="P13" s="46">
        <v>50</v>
      </c>
      <c r="Q13" s="46">
        <v>263</v>
      </c>
      <c r="R13" s="46">
        <v>24</v>
      </c>
      <c r="S13" s="46">
        <v>7</v>
      </c>
      <c r="T13" s="6">
        <f t="shared" si="2"/>
        <v>353.5</v>
      </c>
      <c r="U13" s="2">
        <f t="shared" ref="U13:U21" si="5">T10+T11+T12+T13</f>
        <v>1278.5</v>
      </c>
    </row>
    <row r="14" spans="1:21" ht="24" customHeight="1" x14ac:dyDescent="0.2">
      <c r="A14" s="18" t="s">
        <v>21</v>
      </c>
      <c r="B14" s="46">
        <v>25</v>
      </c>
      <c r="C14" s="46">
        <v>141</v>
      </c>
      <c r="D14" s="46">
        <v>22</v>
      </c>
      <c r="E14" s="46">
        <v>5</v>
      </c>
      <c r="F14" s="6">
        <f t="shared" si="0"/>
        <v>210</v>
      </c>
      <c r="G14" s="2">
        <f t="shared" si="3"/>
        <v>822</v>
      </c>
      <c r="H14" s="19" t="s">
        <v>9</v>
      </c>
      <c r="I14" s="46">
        <v>41</v>
      </c>
      <c r="J14" s="46">
        <v>185</v>
      </c>
      <c r="K14" s="46">
        <v>14</v>
      </c>
      <c r="L14" s="46">
        <v>8</v>
      </c>
      <c r="M14" s="6">
        <f t="shared" si="1"/>
        <v>253.5</v>
      </c>
      <c r="N14" s="2">
        <f t="shared" si="4"/>
        <v>1106.5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990.5</v>
      </c>
    </row>
    <row r="15" spans="1:21" ht="24" customHeight="1" x14ac:dyDescent="0.2">
      <c r="A15" s="18" t="s">
        <v>23</v>
      </c>
      <c r="B15" s="46">
        <v>30</v>
      </c>
      <c r="C15" s="46">
        <v>152</v>
      </c>
      <c r="D15" s="46">
        <v>19</v>
      </c>
      <c r="E15" s="46">
        <v>7</v>
      </c>
      <c r="F15" s="6">
        <f t="shared" si="0"/>
        <v>222.5</v>
      </c>
      <c r="G15" s="2">
        <f t="shared" si="3"/>
        <v>859.5</v>
      </c>
      <c r="H15" s="19" t="s">
        <v>12</v>
      </c>
      <c r="I15" s="46">
        <v>42</v>
      </c>
      <c r="J15" s="46">
        <v>182</v>
      </c>
      <c r="K15" s="46">
        <v>13</v>
      </c>
      <c r="L15" s="46">
        <v>6</v>
      </c>
      <c r="M15" s="6">
        <f t="shared" si="1"/>
        <v>244</v>
      </c>
      <c r="N15" s="2">
        <f t="shared" si="4"/>
        <v>1054.5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699</v>
      </c>
    </row>
    <row r="16" spans="1:21" ht="24" customHeight="1" x14ac:dyDescent="0.2">
      <c r="A16" s="18" t="s">
        <v>39</v>
      </c>
      <c r="B16" s="46">
        <v>23</v>
      </c>
      <c r="C16" s="46">
        <v>179</v>
      </c>
      <c r="D16" s="46">
        <v>11</v>
      </c>
      <c r="E16" s="46">
        <v>7</v>
      </c>
      <c r="F16" s="6">
        <f t="shared" si="0"/>
        <v>230</v>
      </c>
      <c r="G16" s="2">
        <f t="shared" si="3"/>
        <v>884</v>
      </c>
      <c r="H16" s="19" t="s">
        <v>15</v>
      </c>
      <c r="I16" s="46">
        <v>38</v>
      </c>
      <c r="J16" s="46">
        <v>196</v>
      </c>
      <c r="K16" s="46">
        <v>11</v>
      </c>
      <c r="L16" s="46">
        <v>7</v>
      </c>
      <c r="M16" s="6">
        <f t="shared" si="1"/>
        <v>254.5</v>
      </c>
      <c r="N16" s="2">
        <f t="shared" si="4"/>
        <v>1026.5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353.5</v>
      </c>
    </row>
    <row r="17" spans="1:21" ht="24" customHeight="1" x14ac:dyDescent="0.2">
      <c r="A17" s="18" t="s">
        <v>40</v>
      </c>
      <c r="B17" s="46">
        <v>10</v>
      </c>
      <c r="C17" s="46">
        <v>155</v>
      </c>
      <c r="D17" s="46">
        <v>14</v>
      </c>
      <c r="E17" s="46">
        <v>8</v>
      </c>
      <c r="F17" s="6">
        <f t="shared" si="0"/>
        <v>208</v>
      </c>
      <c r="G17" s="2">
        <f t="shared" si="3"/>
        <v>870.5</v>
      </c>
      <c r="H17" s="19" t="s">
        <v>18</v>
      </c>
      <c r="I17" s="46">
        <v>40</v>
      </c>
      <c r="J17" s="46">
        <v>181</v>
      </c>
      <c r="K17" s="46">
        <v>13</v>
      </c>
      <c r="L17" s="46">
        <v>10</v>
      </c>
      <c r="M17" s="6">
        <f t="shared" si="1"/>
        <v>252</v>
      </c>
      <c r="N17" s="2">
        <f t="shared" si="4"/>
        <v>1004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25</v>
      </c>
      <c r="C18" s="46">
        <v>180</v>
      </c>
      <c r="D18" s="46">
        <v>19</v>
      </c>
      <c r="E18" s="46">
        <v>11</v>
      </c>
      <c r="F18" s="6">
        <f t="shared" si="0"/>
        <v>258</v>
      </c>
      <c r="G18" s="2">
        <f t="shared" si="3"/>
        <v>918.5</v>
      </c>
      <c r="H18" s="19" t="s">
        <v>20</v>
      </c>
      <c r="I18" s="46">
        <v>43</v>
      </c>
      <c r="J18" s="46">
        <v>196</v>
      </c>
      <c r="K18" s="46">
        <v>12</v>
      </c>
      <c r="L18" s="46">
        <v>8</v>
      </c>
      <c r="M18" s="6">
        <f t="shared" si="1"/>
        <v>261.5</v>
      </c>
      <c r="N18" s="2">
        <f t="shared" si="4"/>
        <v>1012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35</v>
      </c>
      <c r="C19" s="47">
        <v>176</v>
      </c>
      <c r="D19" s="47">
        <v>20</v>
      </c>
      <c r="E19" s="47">
        <v>10</v>
      </c>
      <c r="F19" s="7">
        <f t="shared" si="0"/>
        <v>258.5</v>
      </c>
      <c r="G19" s="3">
        <f t="shared" si="3"/>
        <v>954.5</v>
      </c>
      <c r="H19" s="20" t="s">
        <v>22</v>
      </c>
      <c r="I19" s="45">
        <v>40</v>
      </c>
      <c r="J19" s="45">
        <v>181</v>
      </c>
      <c r="K19" s="45">
        <v>19</v>
      </c>
      <c r="L19" s="45">
        <v>10</v>
      </c>
      <c r="M19" s="6">
        <f t="shared" si="1"/>
        <v>264</v>
      </c>
      <c r="N19" s="2">
        <f>M16+M17+M18+M19</f>
        <v>1032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23</v>
      </c>
      <c r="C20" s="45">
        <v>171</v>
      </c>
      <c r="D20" s="45">
        <v>11</v>
      </c>
      <c r="E20" s="45">
        <v>8</v>
      </c>
      <c r="F20" s="8">
        <f t="shared" si="0"/>
        <v>224.5</v>
      </c>
      <c r="G20" s="35"/>
      <c r="H20" s="19" t="s">
        <v>24</v>
      </c>
      <c r="I20" s="46">
        <v>36</v>
      </c>
      <c r="J20" s="46">
        <v>209</v>
      </c>
      <c r="K20" s="46">
        <v>8</v>
      </c>
      <c r="L20" s="46">
        <v>7</v>
      </c>
      <c r="M20" s="8">
        <f t="shared" si="1"/>
        <v>260.5</v>
      </c>
      <c r="N20" s="2">
        <f>M17+M18+M19+M20</f>
        <v>1038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25</v>
      </c>
      <c r="C21" s="46">
        <v>183</v>
      </c>
      <c r="D21" s="46">
        <v>9</v>
      </c>
      <c r="E21" s="46">
        <v>11</v>
      </c>
      <c r="F21" s="6">
        <f t="shared" si="0"/>
        <v>241</v>
      </c>
      <c r="G21" s="36"/>
      <c r="H21" s="20" t="s">
        <v>25</v>
      </c>
      <c r="I21" s="46">
        <v>38</v>
      </c>
      <c r="J21" s="46">
        <v>202</v>
      </c>
      <c r="K21" s="46">
        <v>16</v>
      </c>
      <c r="L21" s="46">
        <v>15</v>
      </c>
      <c r="M21" s="6">
        <f t="shared" si="1"/>
        <v>290.5</v>
      </c>
      <c r="N21" s="2">
        <f>M18+M19+M20+M21</f>
        <v>1076.5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29</v>
      </c>
      <c r="C22" s="46">
        <v>174</v>
      </c>
      <c r="D22" s="46">
        <v>11</v>
      </c>
      <c r="E22" s="46">
        <v>8</v>
      </c>
      <c r="F22" s="6">
        <f t="shared" si="0"/>
        <v>230.5</v>
      </c>
      <c r="G22" s="2"/>
      <c r="H22" s="21" t="s">
        <v>26</v>
      </c>
      <c r="I22" s="47">
        <v>31</v>
      </c>
      <c r="J22" s="47">
        <v>210</v>
      </c>
      <c r="K22" s="47">
        <v>14</v>
      </c>
      <c r="L22" s="47">
        <v>5</v>
      </c>
      <c r="M22" s="6">
        <f t="shared" si="1"/>
        <v>266</v>
      </c>
      <c r="N22" s="3">
        <f>M19+M20+M21+M22</f>
        <v>1081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954.5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1217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1278.5</v>
      </c>
    </row>
    <row r="24" spans="1:21" ht="15" customHeight="1" x14ac:dyDescent="0.2">
      <c r="A24" s="185"/>
      <c r="B24" s="186"/>
      <c r="C24" s="82" t="s">
        <v>73</v>
      </c>
      <c r="D24" s="86"/>
      <c r="E24" s="86"/>
      <c r="F24" s="87" t="s">
        <v>89</v>
      </c>
      <c r="G24" s="88"/>
      <c r="H24" s="185"/>
      <c r="I24" s="186"/>
      <c r="J24" s="82" t="s">
        <v>73</v>
      </c>
      <c r="K24" s="86"/>
      <c r="L24" s="86"/>
      <c r="M24" s="87" t="s">
        <v>76</v>
      </c>
      <c r="N24" s="88"/>
      <c r="O24" s="185"/>
      <c r="P24" s="186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Y20" sqref="Y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45 X CARRERA 1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2401</v>
      </c>
      <c r="M5" s="178"/>
      <c r="N5" s="178"/>
      <c r="O5" s="12"/>
      <c r="P5" s="167" t="s">
        <v>57</v>
      </c>
      <c r="Q5" s="167"/>
      <c r="R5" s="167"/>
      <c r="S5" s="176" t="s">
        <v>61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93" t="s">
        <v>155</v>
      </c>
      <c r="E6" s="193"/>
      <c r="F6" s="193"/>
      <c r="G6" s="193"/>
      <c r="H6" s="193"/>
      <c r="I6" s="167" t="s">
        <v>59</v>
      </c>
      <c r="J6" s="167"/>
      <c r="K6" s="167"/>
      <c r="L6" s="179">
        <v>3</v>
      </c>
      <c r="M6" s="179"/>
      <c r="N6" s="179"/>
      <c r="O6" s="42"/>
      <c r="P6" s="167" t="s">
        <v>58</v>
      </c>
      <c r="Q6" s="167"/>
      <c r="R6" s="167"/>
      <c r="S6" s="172">
        <f>'G-1'!S6:U6</f>
        <v>44176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82</v>
      </c>
      <c r="C10" s="46">
        <v>211</v>
      </c>
      <c r="D10" s="46">
        <v>18</v>
      </c>
      <c r="E10" s="46">
        <v>7</v>
      </c>
      <c r="F10" s="6">
        <f>B10*0.5+C10*1+D10*2+E10*2.5</f>
        <v>305.5</v>
      </c>
      <c r="G10" s="2"/>
      <c r="H10" s="19" t="s">
        <v>4</v>
      </c>
      <c r="I10" s="46">
        <v>87</v>
      </c>
      <c r="J10" s="46">
        <v>200</v>
      </c>
      <c r="K10" s="46">
        <v>7</v>
      </c>
      <c r="L10" s="46">
        <v>17</v>
      </c>
      <c r="M10" s="6">
        <f t="shared" ref="M10:M22" si="0">I10*0.5+J10*1+K10*2+L10*2.5</f>
        <v>300</v>
      </c>
      <c r="N10" s="9">
        <f>F20+F21+F22+M10</f>
        <v>1164</v>
      </c>
      <c r="O10" s="19" t="s">
        <v>43</v>
      </c>
      <c r="P10" s="46">
        <v>60</v>
      </c>
      <c r="Q10" s="46">
        <v>197</v>
      </c>
      <c r="R10" s="46">
        <v>18</v>
      </c>
      <c r="S10" s="46">
        <v>7</v>
      </c>
      <c r="T10" s="6">
        <f t="shared" ref="T10:T21" si="1">P10*0.5+Q10*1+R10*2+S10*2.5</f>
        <v>280.5</v>
      </c>
      <c r="U10" s="10"/>
      <c r="AB10" s="1"/>
    </row>
    <row r="11" spans="1:28" ht="24" customHeight="1" x14ac:dyDescent="0.2">
      <c r="A11" s="18" t="s">
        <v>14</v>
      </c>
      <c r="B11" s="46">
        <v>91</v>
      </c>
      <c r="C11" s="46">
        <v>227</v>
      </c>
      <c r="D11" s="46">
        <v>16</v>
      </c>
      <c r="E11" s="46">
        <v>9</v>
      </c>
      <c r="F11" s="6">
        <f t="shared" ref="F11:F22" si="2">B11*0.5+C11*1+D11*2+E11*2.5</f>
        <v>327</v>
      </c>
      <c r="G11" s="2"/>
      <c r="H11" s="19" t="s">
        <v>5</v>
      </c>
      <c r="I11" s="46">
        <v>119</v>
      </c>
      <c r="J11" s="46">
        <v>192</v>
      </c>
      <c r="K11" s="46">
        <v>9</v>
      </c>
      <c r="L11" s="46">
        <v>14</v>
      </c>
      <c r="M11" s="6">
        <f t="shared" si="0"/>
        <v>304.5</v>
      </c>
      <c r="N11" s="9">
        <f>F21+F22+M10+M11</f>
        <v>1164</v>
      </c>
      <c r="O11" s="19" t="s">
        <v>44</v>
      </c>
      <c r="P11" s="46">
        <v>83</v>
      </c>
      <c r="Q11" s="46">
        <v>187</v>
      </c>
      <c r="R11" s="46">
        <v>16</v>
      </c>
      <c r="S11" s="46">
        <v>8</v>
      </c>
      <c r="T11" s="6">
        <f t="shared" si="1"/>
        <v>280.5</v>
      </c>
      <c r="U11" s="2"/>
      <c r="AB11" s="1"/>
    </row>
    <row r="12" spans="1:28" ht="24" customHeight="1" x14ac:dyDescent="0.2">
      <c r="A12" s="18" t="s">
        <v>17</v>
      </c>
      <c r="B12" s="46">
        <v>106</v>
      </c>
      <c r="C12" s="46">
        <v>223</v>
      </c>
      <c r="D12" s="46">
        <v>16</v>
      </c>
      <c r="E12" s="46">
        <v>14</v>
      </c>
      <c r="F12" s="6">
        <f t="shared" si="2"/>
        <v>343</v>
      </c>
      <c r="G12" s="2"/>
      <c r="H12" s="19" t="s">
        <v>6</v>
      </c>
      <c r="I12" s="46">
        <v>105</v>
      </c>
      <c r="J12" s="46">
        <v>202</v>
      </c>
      <c r="K12" s="46">
        <v>7</v>
      </c>
      <c r="L12" s="46">
        <v>7</v>
      </c>
      <c r="M12" s="6">
        <f t="shared" si="0"/>
        <v>286</v>
      </c>
      <c r="N12" s="2">
        <f>F22+M10+M11+M12</f>
        <v>1164.5</v>
      </c>
      <c r="O12" s="19" t="s">
        <v>32</v>
      </c>
      <c r="P12" s="46">
        <v>95</v>
      </c>
      <c r="Q12" s="46">
        <v>247</v>
      </c>
      <c r="R12" s="46">
        <v>14</v>
      </c>
      <c r="S12" s="46">
        <v>14</v>
      </c>
      <c r="T12" s="6">
        <f t="shared" si="1"/>
        <v>357.5</v>
      </c>
      <c r="U12" s="2"/>
      <c r="AB12" s="1"/>
    </row>
    <row r="13" spans="1:28" ht="24" customHeight="1" x14ac:dyDescent="0.2">
      <c r="A13" s="18" t="s">
        <v>19</v>
      </c>
      <c r="B13" s="46">
        <v>55</v>
      </c>
      <c r="C13" s="46">
        <v>197</v>
      </c>
      <c r="D13" s="46">
        <v>12</v>
      </c>
      <c r="E13" s="46">
        <v>16</v>
      </c>
      <c r="F13" s="6">
        <f t="shared" si="2"/>
        <v>288.5</v>
      </c>
      <c r="G13" s="2">
        <f t="shared" ref="G13:G19" si="3">F10+F11+F12+F13</f>
        <v>1264</v>
      </c>
      <c r="H13" s="19" t="s">
        <v>7</v>
      </c>
      <c r="I13" s="46">
        <v>102</v>
      </c>
      <c r="J13" s="46">
        <v>199</v>
      </c>
      <c r="K13" s="46">
        <v>6</v>
      </c>
      <c r="L13" s="46">
        <v>11</v>
      </c>
      <c r="M13" s="6">
        <f t="shared" si="0"/>
        <v>289.5</v>
      </c>
      <c r="N13" s="2">
        <f t="shared" ref="N13:N18" si="4">M10+M11+M12+M13</f>
        <v>1180</v>
      </c>
      <c r="O13" s="19" t="s">
        <v>33</v>
      </c>
      <c r="P13" s="46">
        <v>74</v>
      </c>
      <c r="Q13" s="46">
        <v>170</v>
      </c>
      <c r="R13" s="46">
        <v>21</v>
      </c>
      <c r="S13" s="46">
        <v>7</v>
      </c>
      <c r="T13" s="6">
        <f t="shared" si="1"/>
        <v>266.5</v>
      </c>
      <c r="U13" s="2">
        <f t="shared" ref="U13:U21" si="5">T10+T11+T12+T13</f>
        <v>1185</v>
      </c>
      <c r="AB13" s="81">
        <v>212.5</v>
      </c>
    </row>
    <row r="14" spans="1:28" ht="24" customHeight="1" x14ac:dyDescent="0.2">
      <c r="A14" s="18" t="s">
        <v>21</v>
      </c>
      <c r="B14" s="46">
        <v>115</v>
      </c>
      <c r="C14" s="46">
        <v>266</v>
      </c>
      <c r="D14" s="46">
        <v>12</v>
      </c>
      <c r="E14" s="46">
        <v>14</v>
      </c>
      <c r="F14" s="6">
        <f t="shared" si="2"/>
        <v>382.5</v>
      </c>
      <c r="G14" s="2">
        <f t="shared" si="3"/>
        <v>1341</v>
      </c>
      <c r="H14" s="19" t="s">
        <v>9</v>
      </c>
      <c r="I14" s="46">
        <v>118</v>
      </c>
      <c r="J14" s="46">
        <v>181</v>
      </c>
      <c r="K14" s="46">
        <v>7</v>
      </c>
      <c r="L14" s="46">
        <v>7</v>
      </c>
      <c r="M14" s="6">
        <f t="shared" si="0"/>
        <v>271.5</v>
      </c>
      <c r="N14" s="2">
        <f t="shared" si="4"/>
        <v>1151.5</v>
      </c>
      <c r="O14" s="19" t="s">
        <v>29</v>
      </c>
      <c r="P14" s="45"/>
      <c r="Q14" s="45"/>
      <c r="R14" s="46"/>
      <c r="S14" s="45"/>
      <c r="T14" s="6">
        <f t="shared" si="1"/>
        <v>0</v>
      </c>
      <c r="U14" s="2">
        <f t="shared" si="5"/>
        <v>904.5</v>
      </c>
      <c r="AB14" s="81">
        <v>226</v>
      </c>
    </row>
    <row r="15" spans="1:28" ht="24" customHeight="1" x14ac:dyDescent="0.2">
      <c r="A15" s="18" t="s">
        <v>23</v>
      </c>
      <c r="B15" s="46">
        <v>116</v>
      </c>
      <c r="C15" s="46">
        <v>206</v>
      </c>
      <c r="D15" s="46">
        <v>14</v>
      </c>
      <c r="E15" s="46">
        <v>18</v>
      </c>
      <c r="F15" s="6">
        <f t="shared" si="2"/>
        <v>337</v>
      </c>
      <c r="G15" s="2">
        <f t="shared" si="3"/>
        <v>1351</v>
      </c>
      <c r="H15" s="19" t="s">
        <v>12</v>
      </c>
      <c r="I15" s="46">
        <v>115</v>
      </c>
      <c r="J15" s="46">
        <v>180</v>
      </c>
      <c r="K15" s="46">
        <v>5</v>
      </c>
      <c r="L15" s="46">
        <v>5</v>
      </c>
      <c r="M15" s="6">
        <f t="shared" si="0"/>
        <v>260</v>
      </c>
      <c r="N15" s="2">
        <f t="shared" si="4"/>
        <v>1107</v>
      </c>
      <c r="O15" s="18" t="s">
        <v>30</v>
      </c>
      <c r="P15" s="46"/>
      <c r="Q15" s="46"/>
      <c r="R15" s="46"/>
      <c r="S15" s="46"/>
      <c r="T15" s="6">
        <f t="shared" si="1"/>
        <v>0</v>
      </c>
      <c r="U15" s="2">
        <f t="shared" si="5"/>
        <v>624</v>
      </c>
      <c r="AB15" s="81">
        <v>233.5</v>
      </c>
    </row>
    <row r="16" spans="1:28" ht="24" customHeight="1" x14ac:dyDescent="0.2">
      <c r="A16" s="18" t="s">
        <v>39</v>
      </c>
      <c r="B16" s="46">
        <v>128</v>
      </c>
      <c r="C16" s="46">
        <v>225</v>
      </c>
      <c r="D16" s="46">
        <v>17</v>
      </c>
      <c r="E16" s="46">
        <v>13</v>
      </c>
      <c r="F16" s="6">
        <f t="shared" si="2"/>
        <v>355.5</v>
      </c>
      <c r="G16" s="2">
        <f t="shared" si="3"/>
        <v>1363.5</v>
      </c>
      <c r="H16" s="19" t="s">
        <v>15</v>
      </c>
      <c r="I16" s="46">
        <v>101</v>
      </c>
      <c r="J16" s="46">
        <v>185</v>
      </c>
      <c r="K16" s="46">
        <v>4</v>
      </c>
      <c r="L16" s="46">
        <v>8</v>
      </c>
      <c r="M16" s="6">
        <f t="shared" si="0"/>
        <v>263.5</v>
      </c>
      <c r="N16" s="2">
        <f t="shared" si="4"/>
        <v>1084.5</v>
      </c>
      <c r="O16" s="19" t="s">
        <v>8</v>
      </c>
      <c r="P16" s="46"/>
      <c r="Q16" s="46"/>
      <c r="R16" s="46"/>
      <c r="S16" s="46"/>
      <c r="T16" s="6">
        <f t="shared" si="1"/>
        <v>0</v>
      </c>
      <c r="U16" s="2">
        <f t="shared" si="5"/>
        <v>266.5</v>
      </c>
      <c r="AB16" s="81">
        <v>234</v>
      </c>
    </row>
    <row r="17" spans="1:28" ht="24" customHeight="1" x14ac:dyDescent="0.2">
      <c r="A17" s="18" t="s">
        <v>40</v>
      </c>
      <c r="B17" s="46">
        <v>102</v>
      </c>
      <c r="C17" s="46">
        <v>192</v>
      </c>
      <c r="D17" s="46">
        <v>13</v>
      </c>
      <c r="E17" s="46">
        <v>7</v>
      </c>
      <c r="F17" s="6">
        <f t="shared" si="2"/>
        <v>286.5</v>
      </c>
      <c r="G17" s="2">
        <f t="shared" si="3"/>
        <v>1361.5</v>
      </c>
      <c r="H17" s="19" t="s">
        <v>18</v>
      </c>
      <c r="I17" s="46">
        <v>96</v>
      </c>
      <c r="J17" s="46">
        <v>187</v>
      </c>
      <c r="K17" s="46">
        <v>8</v>
      </c>
      <c r="L17" s="46">
        <v>11</v>
      </c>
      <c r="M17" s="6">
        <f t="shared" si="0"/>
        <v>278.5</v>
      </c>
      <c r="N17" s="2">
        <f t="shared" si="4"/>
        <v>1073.5</v>
      </c>
      <c r="O17" s="19" t="s">
        <v>10</v>
      </c>
      <c r="P17" s="46"/>
      <c r="Q17" s="46"/>
      <c r="R17" s="46"/>
      <c r="S17" s="46"/>
      <c r="T17" s="6">
        <f t="shared" si="1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139</v>
      </c>
      <c r="C18" s="46">
        <v>246</v>
      </c>
      <c r="D18" s="46">
        <v>15</v>
      </c>
      <c r="E18" s="46">
        <v>10</v>
      </c>
      <c r="F18" s="6">
        <f t="shared" si="2"/>
        <v>370.5</v>
      </c>
      <c r="G18" s="2">
        <f t="shared" si="3"/>
        <v>1349.5</v>
      </c>
      <c r="H18" s="19" t="s">
        <v>20</v>
      </c>
      <c r="I18" s="46">
        <v>105</v>
      </c>
      <c r="J18" s="46">
        <v>187</v>
      </c>
      <c r="K18" s="46">
        <v>8</v>
      </c>
      <c r="L18" s="46">
        <v>10</v>
      </c>
      <c r="M18" s="6">
        <f t="shared" si="0"/>
        <v>280.5</v>
      </c>
      <c r="N18" s="2">
        <f t="shared" si="4"/>
        <v>1082.5</v>
      </c>
      <c r="O18" s="19" t="s">
        <v>13</v>
      </c>
      <c r="P18" s="46"/>
      <c r="Q18" s="46"/>
      <c r="R18" s="46"/>
      <c r="S18" s="46"/>
      <c r="T18" s="6">
        <f t="shared" si="1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84</v>
      </c>
      <c r="C19" s="47">
        <v>210</v>
      </c>
      <c r="D19" s="47">
        <v>7</v>
      </c>
      <c r="E19" s="47">
        <v>12</v>
      </c>
      <c r="F19" s="7">
        <f t="shared" si="2"/>
        <v>296</v>
      </c>
      <c r="G19" s="3">
        <f t="shared" si="3"/>
        <v>1308.5</v>
      </c>
      <c r="H19" s="20" t="s">
        <v>22</v>
      </c>
      <c r="I19" s="45">
        <v>227</v>
      </c>
      <c r="J19" s="45">
        <v>205</v>
      </c>
      <c r="K19" s="45">
        <v>6</v>
      </c>
      <c r="L19" s="45">
        <v>5</v>
      </c>
      <c r="M19" s="6">
        <f t="shared" si="0"/>
        <v>343</v>
      </c>
      <c r="N19" s="2">
        <f>M16+M17+M18+M19</f>
        <v>1165.5</v>
      </c>
      <c r="O19" s="19" t="s">
        <v>16</v>
      </c>
      <c r="P19" s="46"/>
      <c r="Q19" s="46"/>
      <c r="R19" s="45"/>
      <c r="S19" s="46"/>
      <c r="T19" s="6">
        <f t="shared" si="1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76</v>
      </c>
      <c r="C20" s="45">
        <v>216</v>
      </c>
      <c r="D20" s="45">
        <v>9</v>
      </c>
      <c r="E20" s="45">
        <v>13</v>
      </c>
      <c r="F20" s="8">
        <f t="shared" si="2"/>
        <v>304.5</v>
      </c>
      <c r="G20" s="35"/>
      <c r="H20" s="19" t="s">
        <v>24</v>
      </c>
      <c r="I20" s="46">
        <v>118</v>
      </c>
      <c r="J20" s="46">
        <v>219</v>
      </c>
      <c r="K20" s="46">
        <v>9</v>
      </c>
      <c r="L20" s="46">
        <v>12</v>
      </c>
      <c r="M20" s="8">
        <f t="shared" si="0"/>
        <v>326</v>
      </c>
      <c r="N20" s="2">
        <f>M17+M18+M19+M20</f>
        <v>1228</v>
      </c>
      <c r="O20" s="19" t="s">
        <v>45</v>
      </c>
      <c r="P20" s="45"/>
      <c r="Q20" s="45"/>
      <c r="R20" s="46"/>
      <c r="S20" s="45"/>
      <c r="T20" s="8">
        <f t="shared" si="1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90</v>
      </c>
      <c r="C21" s="46">
        <v>201</v>
      </c>
      <c r="D21" s="46">
        <v>6</v>
      </c>
      <c r="E21" s="46">
        <v>11</v>
      </c>
      <c r="F21" s="6">
        <f t="shared" si="2"/>
        <v>285.5</v>
      </c>
      <c r="G21" s="36"/>
      <c r="H21" s="20" t="s">
        <v>25</v>
      </c>
      <c r="I21" s="46">
        <v>134</v>
      </c>
      <c r="J21" s="46">
        <v>171</v>
      </c>
      <c r="K21" s="46">
        <v>16</v>
      </c>
      <c r="L21" s="46">
        <v>3</v>
      </c>
      <c r="M21" s="6">
        <f t="shared" si="0"/>
        <v>277.5</v>
      </c>
      <c r="N21" s="2">
        <f>M18+M19+M20+M21</f>
        <v>1227</v>
      </c>
      <c r="O21" s="21" t="s">
        <v>46</v>
      </c>
      <c r="P21" s="47"/>
      <c r="Q21" s="47"/>
      <c r="R21" s="47"/>
      <c r="S21" s="47"/>
      <c r="T21" s="7">
        <f t="shared" si="1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73</v>
      </c>
      <c r="C22" s="46">
        <v>210</v>
      </c>
      <c r="D22" s="46">
        <v>5</v>
      </c>
      <c r="E22" s="46">
        <v>7</v>
      </c>
      <c r="F22" s="6">
        <f t="shared" si="2"/>
        <v>274</v>
      </c>
      <c r="G22" s="2"/>
      <c r="H22" s="21" t="s">
        <v>26</v>
      </c>
      <c r="I22" s="47">
        <v>105</v>
      </c>
      <c r="J22" s="47">
        <v>224</v>
      </c>
      <c r="K22" s="47">
        <v>17</v>
      </c>
      <c r="L22" s="47">
        <v>17</v>
      </c>
      <c r="M22" s="6">
        <f t="shared" si="0"/>
        <v>353</v>
      </c>
      <c r="N22" s="3">
        <f>M19+M20+M21+M22</f>
        <v>1299.5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1363.5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1299.5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1185</v>
      </c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82</v>
      </c>
      <c r="G24" s="88"/>
      <c r="H24" s="185"/>
      <c r="I24" s="186"/>
      <c r="J24" s="82" t="s">
        <v>73</v>
      </c>
      <c r="K24" s="86"/>
      <c r="L24" s="86"/>
      <c r="M24" s="87" t="s">
        <v>93</v>
      </c>
      <c r="N24" s="88"/>
      <c r="O24" s="185"/>
      <c r="P24" s="186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4" t="str">
        <f>'G-1'!D5:H5</f>
        <v>CALLE 45 X CARRERA 1</v>
      </c>
      <c r="E5" s="204"/>
      <c r="F5" s="204"/>
      <c r="G5" s="204"/>
      <c r="H5" s="204"/>
      <c r="I5" s="200" t="s">
        <v>53</v>
      </c>
      <c r="J5" s="200"/>
      <c r="K5" s="200"/>
      <c r="L5" s="178">
        <f>'G-1'!L5:N5</f>
        <v>2401</v>
      </c>
      <c r="M5" s="178"/>
      <c r="N5" s="178"/>
      <c r="O5" s="50"/>
      <c r="P5" s="200" t="s">
        <v>57</v>
      </c>
      <c r="Q5" s="200"/>
      <c r="R5" s="200"/>
      <c r="S5" s="178" t="s">
        <v>135</v>
      </c>
      <c r="T5" s="178"/>
      <c r="U5" s="178"/>
    </row>
    <row r="6" spans="1:28" ht="12.75" customHeight="1" x14ac:dyDescent="0.2">
      <c r="A6" s="200" t="s">
        <v>55</v>
      </c>
      <c r="B6" s="200"/>
      <c r="C6" s="200"/>
      <c r="D6" s="193" t="s">
        <v>151</v>
      </c>
      <c r="E6" s="193"/>
      <c r="F6" s="193"/>
      <c r="G6" s="193"/>
      <c r="H6" s="193"/>
      <c r="I6" s="200" t="s">
        <v>59</v>
      </c>
      <c r="J6" s="200"/>
      <c r="K6" s="200"/>
      <c r="L6" s="199">
        <v>2</v>
      </c>
      <c r="M6" s="199"/>
      <c r="N6" s="199"/>
      <c r="O6" s="54"/>
      <c r="P6" s="200" t="s">
        <v>58</v>
      </c>
      <c r="Q6" s="200"/>
      <c r="R6" s="200"/>
      <c r="S6" s="205">
        <f>'G-1'!S6:U6</f>
        <v>44176</v>
      </c>
      <c r="T6" s="205"/>
      <c r="U6" s="205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122</v>
      </c>
      <c r="C10" s="61">
        <v>61</v>
      </c>
      <c r="D10" s="61">
        <v>9</v>
      </c>
      <c r="E10" s="61">
        <v>6</v>
      </c>
      <c r="F10" s="62">
        <f t="shared" ref="F10:F22" si="0">B10*0.5+C10*1+D10*2+E10*2.5</f>
        <v>155</v>
      </c>
      <c r="G10" s="63"/>
      <c r="H10" s="64" t="s">
        <v>4</v>
      </c>
      <c r="I10" s="46">
        <v>136</v>
      </c>
      <c r="J10" s="46">
        <v>117</v>
      </c>
      <c r="K10" s="46">
        <v>18</v>
      </c>
      <c r="L10" s="46">
        <v>5</v>
      </c>
      <c r="M10" s="62">
        <f t="shared" ref="M10:M22" si="1">I10*0.5+J10*1+K10*2+L10*2.5</f>
        <v>233.5</v>
      </c>
      <c r="N10" s="65">
        <f>F20+F21+F22+M10</f>
        <v>880</v>
      </c>
      <c r="O10" s="64" t="s">
        <v>43</v>
      </c>
      <c r="P10" s="46">
        <v>134</v>
      </c>
      <c r="Q10" s="46">
        <v>107</v>
      </c>
      <c r="R10" s="46">
        <v>14</v>
      </c>
      <c r="S10" s="46">
        <v>5</v>
      </c>
      <c r="T10" s="62">
        <f t="shared" ref="T10:T21" si="2">P10*0.5+Q10*1+R10*2+S10*2.5</f>
        <v>214.5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131</v>
      </c>
      <c r="C11" s="61">
        <v>70</v>
      </c>
      <c r="D11" s="61">
        <v>15</v>
      </c>
      <c r="E11" s="61">
        <v>5</v>
      </c>
      <c r="F11" s="62">
        <f t="shared" si="0"/>
        <v>178</v>
      </c>
      <c r="G11" s="63"/>
      <c r="H11" s="64" t="s">
        <v>5</v>
      </c>
      <c r="I11" s="46">
        <v>140</v>
      </c>
      <c r="J11" s="46">
        <v>109</v>
      </c>
      <c r="K11" s="46">
        <v>16</v>
      </c>
      <c r="L11" s="46">
        <v>7</v>
      </c>
      <c r="M11" s="62">
        <f t="shared" si="1"/>
        <v>228.5</v>
      </c>
      <c r="N11" s="65">
        <f>F21+F22+M10+M11</f>
        <v>900</v>
      </c>
      <c r="O11" s="64" t="s">
        <v>44</v>
      </c>
      <c r="P11" s="46">
        <v>159</v>
      </c>
      <c r="Q11" s="46">
        <v>94</v>
      </c>
      <c r="R11" s="46">
        <v>11</v>
      </c>
      <c r="S11" s="46">
        <v>7</v>
      </c>
      <c r="T11" s="62">
        <f t="shared" si="2"/>
        <v>213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150</v>
      </c>
      <c r="C12" s="61">
        <v>74</v>
      </c>
      <c r="D12" s="61">
        <v>15</v>
      </c>
      <c r="E12" s="61">
        <v>2</v>
      </c>
      <c r="F12" s="62">
        <f t="shared" si="0"/>
        <v>184</v>
      </c>
      <c r="G12" s="63"/>
      <c r="H12" s="64" t="s">
        <v>6</v>
      </c>
      <c r="I12" s="46">
        <v>126</v>
      </c>
      <c r="J12" s="46">
        <v>84</v>
      </c>
      <c r="K12" s="46">
        <v>17</v>
      </c>
      <c r="L12" s="46">
        <v>2</v>
      </c>
      <c r="M12" s="62">
        <f t="shared" si="1"/>
        <v>186</v>
      </c>
      <c r="N12" s="63">
        <f>F22+M10+M11+M12</f>
        <v>875.5</v>
      </c>
      <c r="O12" s="64" t="s">
        <v>32</v>
      </c>
      <c r="P12" s="45">
        <v>170</v>
      </c>
      <c r="Q12" s="46">
        <v>113</v>
      </c>
      <c r="R12" s="46">
        <v>23</v>
      </c>
      <c r="S12" s="46">
        <v>7</v>
      </c>
      <c r="T12" s="62">
        <f t="shared" si="2"/>
        <v>261.5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153</v>
      </c>
      <c r="C13" s="61">
        <v>91</v>
      </c>
      <c r="D13" s="61">
        <v>17</v>
      </c>
      <c r="E13" s="61">
        <v>3</v>
      </c>
      <c r="F13" s="62">
        <f t="shared" si="0"/>
        <v>209</v>
      </c>
      <c r="G13" s="63">
        <f t="shared" ref="G13:G19" si="3">F10+F11+F12+F13</f>
        <v>726</v>
      </c>
      <c r="H13" s="64" t="s">
        <v>7</v>
      </c>
      <c r="I13" s="46">
        <v>144</v>
      </c>
      <c r="J13" s="46">
        <v>91</v>
      </c>
      <c r="K13" s="46">
        <v>24</v>
      </c>
      <c r="L13" s="46">
        <v>6</v>
      </c>
      <c r="M13" s="62">
        <f t="shared" si="1"/>
        <v>226</v>
      </c>
      <c r="N13" s="63">
        <f t="shared" ref="N13:N18" si="4">M10+M11+M12+M13</f>
        <v>874</v>
      </c>
      <c r="O13" s="64" t="s">
        <v>33</v>
      </c>
      <c r="P13" s="46">
        <v>159</v>
      </c>
      <c r="Q13" s="46">
        <v>121</v>
      </c>
      <c r="R13" s="46">
        <v>23</v>
      </c>
      <c r="S13" s="46">
        <v>6</v>
      </c>
      <c r="T13" s="62">
        <f t="shared" si="2"/>
        <v>261.5</v>
      </c>
      <c r="U13" s="63">
        <f t="shared" ref="U13:U21" si="5">T10+T11+T12+T13</f>
        <v>950.5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132</v>
      </c>
      <c r="C14" s="61">
        <v>103</v>
      </c>
      <c r="D14" s="61">
        <v>13</v>
      </c>
      <c r="E14" s="61">
        <v>2</v>
      </c>
      <c r="F14" s="62">
        <f t="shared" si="0"/>
        <v>200</v>
      </c>
      <c r="G14" s="63">
        <f t="shared" si="3"/>
        <v>771</v>
      </c>
      <c r="H14" s="64" t="s">
        <v>9</v>
      </c>
      <c r="I14" s="46">
        <v>150</v>
      </c>
      <c r="J14" s="46">
        <v>102</v>
      </c>
      <c r="K14" s="46">
        <v>19</v>
      </c>
      <c r="L14" s="46">
        <v>3</v>
      </c>
      <c r="M14" s="62">
        <f t="shared" si="1"/>
        <v>222.5</v>
      </c>
      <c r="N14" s="63">
        <f t="shared" si="4"/>
        <v>863</v>
      </c>
      <c r="O14" s="64" t="s">
        <v>29</v>
      </c>
      <c r="P14" s="61"/>
      <c r="Q14" s="45"/>
      <c r="R14" s="45"/>
      <c r="S14" s="45"/>
      <c r="T14" s="62">
        <f t="shared" si="2"/>
        <v>0</v>
      </c>
      <c r="U14" s="63">
        <f t="shared" si="5"/>
        <v>736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137</v>
      </c>
      <c r="C15" s="61">
        <v>91</v>
      </c>
      <c r="D15" s="61">
        <v>15</v>
      </c>
      <c r="E15" s="61">
        <v>3</v>
      </c>
      <c r="F15" s="62">
        <f t="shared" si="0"/>
        <v>197</v>
      </c>
      <c r="G15" s="63">
        <f t="shared" si="3"/>
        <v>790</v>
      </c>
      <c r="H15" s="64" t="s">
        <v>12</v>
      </c>
      <c r="I15" s="46">
        <v>129</v>
      </c>
      <c r="J15" s="46">
        <v>111</v>
      </c>
      <c r="K15" s="46">
        <v>12</v>
      </c>
      <c r="L15" s="46">
        <v>4</v>
      </c>
      <c r="M15" s="62">
        <f t="shared" si="1"/>
        <v>209.5</v>
      </c>
      <c r="N15" s="63">
        <f t="shared" si="4"/>
        <v>844</v>
      </c>
      <c r="O15" s="60" t="s">
        <v>30</v>
      </c>
      <c r="P15" s="61"/>
      <c r="Q15" s="46"/>
      <c r="R15" s="46"/>
      <c r="S15" s="46"/>
      <c r="T15" s="62">
        <f t="shared" si="2"/>
        <v>0</v>
      </c>
      <c r="U15" s="63">
        <f t="shared" si="5"/>
        <v>523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130</v>
      </c>
      <c r="C16" s="61">
        <v>93</v>
      </c>
      <c r="D16" s="61">
        <v>19</v>
      </c>
      <c r="E16" s="61">
        <v>3</v>
      </c>
      <c r="F16" s="62">
        <f t="shared" si="0"/>
        <v>203.5</v>
      </c>
      <c r="G16" s="63">
        <f t="shared" si="3"/>
        <v>809.5</v>
      </c>
      <c r="H16" s="64" t="s">
        <v>15</v>
      </c>
      <c r="I16" s="46">
        <v>141</v>
      </c>
      <c r="J16" s="46">
        <v>102</v>
      </c>
      <c r="K16" s="46">
        <v>15</v>
      </c>
      <c r="L16" s="46">
        <v>2</v>
      </c>
      <c r="M16" s="62">
        <f t="shared" si="1"/>
        <v>207.5</v>
      </c>
      <c r="N16" s="63">
        <f t="shared" si="4"/>
        <v>865.5</v>
      </c>
      <c r="O16" s="64" t="s">
        <v>8</v>
      </c>
      <c r="P16" s="61"/>
      <c r="Q16" s="46"/>
      <c r="R16" s="46"/>
      <c r="S16" s="46"/>
      <c r="T16" s="62">
        <f t="shared" si="2"/>
        <v>0</v>
      </c>
      <c r="U16" s="63">
        <f t="shared" si="5"/>
        <v>261.5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134</v>
      </c>
      <c r="C17" s="61">
        <v>89</v>
      </c>
      <c r="D17" s="61">
        <v>20</v>
      </c>
      <c r="E17" s="61">
        <v>4</v>
      </c>
      <c r="F17" s="62">
        <f t="shared" si="0"/>
        <v>206</v>
      </c>
      <c r="G17" s="63">
        <f t="shared" si="3"/>
        <v>806.5</v>
      </c>
      <c r="H17" s="64" t="s">
        <v>18</v>
      </c>
      <c r="I17" s="46">
        <v>115</v>
      </c>
      <c r="J17" s="46">
        <v>131</v>
      </c>
      <c r="K17" s="46">
        <v>13</v>
      </c>
      <c r="L17" s="46">
        <v>2</v>
      </c>
      <c r="M17" s="62">
        <f t="shared" si="1"/>
        <v>219.5</v>
      </c>
      <c r="N17" s="63">
        <f t="shared" si="4"/>
        <v>859</v>
      </c>
      <c r="O17" s="64" t="s">
        <v>10</v>
      </c>
      <c r="P17" s="61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147</v>
      </c>
      <c r="C18" s="61">
        <v>125</v>
      </c>
      <c r="D18" s="61">
        <v>22</v>
      </c>
      <c r="E18" s="61">
        <v>4</v>
      </c>
      <c r="F18" s="62">
        <f t="shared" si="0"/>
        <v>252.5</v>
      </c>
      <c r="G18" s="63">
        <f t="shared" si="3"/>
        <v>859</v>
      </c>
      <c r="H18" s="64" t="s">
        <v>20</v>
      </c>
      <c r="I18" s="46">
        <v>132</v>
      </c>
      <c r="J18" s="46">
        <v>122</v>
      </c>
      <c r="K18" s="46">
        <v>15</v>
      </c>
      <c r="L18" s="46">
        <v>3</v>
      </c>
      <c r="M18" s="62">
        <f t="shared" si="1"/>
        <v>225.5</v>
      </c>
      <c r="N18" s="63">
        <f t="shared" si="4"/>
        <v>862</v>
      </c>
      <c r="O18" s="64" t="s">
        <v>13</v>
      </c>
      <c r="P18" s="61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150</v>
      </c>
      <c r="C19" s="69">
        <v>138</v>
      </c>
      <c r="D19" s="69">
        <v>16</v>
      </c>
      <c r="E19" s="69">
        <v>8</v>
      </c>
      <c r="F19" s="70">
        <f t="shared" si="0"/>
        <v>265</v>
      </c>
      <c r="G19" s="71">
        <f t="shared" si="3"/>
        <v>927</v>
      </c>
      <c r="H19" s="72" t="s">
        <v>22</v>
      </c>
      <c r="I19" s="45">
        <v>142</v>
      </c>
      <c r="J19" s="45">
        <v>115</v>
      </c>
      <c r="K19" s="45">
        <v>18</v>
      </c>
      <c r="L19" s="45">
        <v>7</v>
      </c>
      <c r="M19" s="62">
        <f t="shared" si="1"/>
        <v>239.5</v>
      </c>
      <c r="N19" s="63">
        <f>M16+M17+M18+M19</f>
        <v>892</v>
      </c>
      <c r="O19" s="64" t="s">
        <v>16</v>
      </c>
      <c r="P19" s="61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157</v>
      </c>
      <c r="C20" s="67">
        <v>92</v>
      </c>
      <c r="D20" s="67">
        <v>14</v>
      </c>
      <c r="E20" s="67">
        <v>4</v>
      </c>
      <c r="F20" s="73">
        <f t="shared" si="0"/>
        <v>208.5</v>
      </c>
      <c r="G20" s="74"/>
      <c r="H20" s="64" t="s">
        <v>24</v>
      </c>
      <c r="I20" s="46">
        <v>156</v>
      </c>
      <c r="J20" s="46">
        <v>95</v>
      </c>
      <c r="K20" s="46">
        <v>17</v>
      </c>
      <c r="L20" s="46">
        <v>3</v>
      </c>
      <c r="M20" s="73">
        <f t="shared" si="1"/>
        <v>214.5</v>
      </c>
      <c r="N20" s="63">
        <f>M17+M18+M19+M20</f>
        <v>899</v>
      </c>
      <c r="O20" s="64" t="s">
        <v>45</v>
      </c>
      <c r="P20" s="61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169</v>
      </c>
      <c r="C21" s="61">
        <v>89</v>
      </c>
      <c r="D21" s="61">
        <v>16</v>
      </c>
      <c r="E21" s="61">
        <v>2</v>
      </c>
      <c r="F21" s="62">
        <f t="shared" si="0"/>
        <v>210.5</v>
      </c>
      <c r="G21" s="75"/>
      <c r="H21" s="72" t="s">
        <v>25</v>
      </c>
      <c r="I21" s="46">
        <v>180</v>
      </c>
      <c r="J21" s="46">
        <v>109</v>
      </c>
      <c r="K21" s="46">
        <v>21</v>
      </c>
      <c r="L21" s="46">
        <v>10</v>
      </c>
      <c r="M21" s="62">
        <f t="shared" si="1"/>
        <v>266</v>
      </c>
      <c r="N21" s="63">
        <f>M18+M19+M20+M21</f>
        <v>945.5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149</v>
      </c>
      <c r="C22" s="61">
        <v>95</v>
      </c>
      <c r="D22" s="61">
        <v>24</v>
      </c>
      <c r="E22" s="61">
        <v>4</v>
      </c>
      <c r="F22" s="62">
        <f t="shared" si="0"/>
        <v>227.5</v>
      </c>
      <c r="G22" s="63"/>
      <c r="H22" s="68" t="s">
        <v>26</v>
      </c>
      <c r="I22" s="47">
        <v>151</v>
      </c>
      <c r="J22" s="47">
        <v>106</v>
      </c>
      <c r="K22" s="47">
        <v>17</v>
      </c>
      <c r="L22" s="47">
        <v>6</v>
      </c>
      <c r="M22" s="62">
        <f t="shared" si="1"/>
        <v>230.5</v>
      </c>
      <c r="N22" s="71">
        <f>M19+M20+M21+M22</f>
        <v>950.5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927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950.5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950.5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73</v>
      </c>
      <c r="D24" s="86"/>
      <c r="E24" s="86"/>
      <c r="F24" s="87" t="s">
        <v>89</v>
      </c>
      <c r="G24" s="88"/>
      <c r="H24" s="211"/>
      <c r="I24" s="212"/>
      <c r="J24" s="83" t="s">
        <v>73</v>
      </c>
      <c r="K24" s="86"/>
      <c r="L24" s="86"/>
      <c r="M24" s="87" t="s">
        <v>156</v>
      </c>
      <c r="N24" s="88"/>
      <c r="O24" s="211"/>
      <c r="P24" s="212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" zoomScaleNormal="100" workbookViewId="0">
      <selection activeCell="T15" sqref="T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45 X CARRERA 1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2401</v>
      </c>
      <c r="M5" s="178"/>
      <c r="N5" s="178"/>
      <c r="O5" s="12"/>
      <c r="P5" s="167" t="s">
        <v>57</v>
      </c>
      <c r="Q5" s="167"/>
      <c r="R5" s="167"/>
      <c r="S5" s="176" t="s">
        <v>94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150</v>
      </c>
      <c r="E6" s="174"/>
      <c r="F6" s="174"/>
      <c r="G6" s="174"/>
      <c r="H6" s="174"/>
      <c r="I6" s="167" t="s">
        <v>59</v>
      </c>
      <c r="J6" s="167"/>
      <c r="K6" s="167"/>
      <c r="L6" s="179">
        <v>2</v>
      </c>
      <c r="M6" s="179"/>
      <c r="N6" s="179"/>
      <c r="O6" s="42"/>
      <c r="P6" s="167" t="s">
        <v>58</v>
      </c>
      <c r="Q6" s="167"/>
      <c r="R6" s="167"/>
      <c r="S6" s="172">
        <f>'G-1'!S6:U6</f>
        <v>44176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  <c r="X7" s="158" t="s">
        <v>152</v>
      </c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131</v>
      </c>
      <c r="C10" s="46">
        <v>99</v>
      </c>
      <c r="D10" s="46">
        <v>9</v>
      </c>
      <c r="E10" s="46">
        <v>5</v>
      </c>
      <c r="F10" s="62">
        <f>B10*0.5+C10*1+D10*2+E10*2.5</f>
        <v>195</v>
      </c>
      <c r="G10" s="2"/>
      <c r="H10" s="19" t="s">
        <v>4</v>
      </c>
      <c r="I10" s="46">
        <v>175</v>
      </c>
      <c r="J10" s="46">
        <v>122</v>
      </c>
      <c r="K10" s="46">
        <v>15</v>
      </c>
      <c r="L10" s="46">
        <v>10</v>
      </c>
      <c r="M10" s="6">
        <f>I10*0.5+J10*1+K10*2+L10*2.5</f>
        <v>264.5</v>
      </c>
      <c r="N10" s="9">
        <f>F20+F21+F22+M10</f>
        <v>842</v>
      </c>
      <c r="O10" s="19" t="s">
        <v>43</v>
      </c>
      <c r="P10" s="46">
        <v>169</v>
      </c>
      <c r="Q10" s="46">
        <v>87</v>
      </c>
      <c r="R10" s="46">
        <v>9</v>
      </c>
      <c r="S10" s="46">
        <v>7</v>
      </c>
      <c r="T10" s="6">
        <f>P10*0.5+Q10*1+R10*2+S10*2.5</f>
        <v>207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200</v>
      </c>
      <c r="C11" s="46">
        <v>105</v>
      </c>
      <c r="D11" s="46">
        <v>12</v>
      </c>
      <c r="E11" s="46">
        <v>7</v>
      </c>
      <c r="F11" s="6">
        <f t="shared" ref="F11:F22" si="0">B11*0.5+C11*1+D11*2+E11*2.5</f>
        <v>246.5</v>
      </c>
      <c r="G11" s="2"/>
      <c r="H11" s="19" t="s">
        <v>5</v>
      </c>
      <c r="I11" s="46">
        <v>165</v>
      </c>
      <c r="J11" s="46">
        <v>112</v>
      </c>
      <c r="K11" s="46">
        <v>8</v>
      </c>
      <c r="L11" s="46">
        <v>6</v>
      </c>
      <c r="M11" s="6">
        <f t="shared" ref="M11:M22" si="1">I11*0.5+J11*1+K11*2+L11*2.5</f>
        <v>225.5</v>
      </c>
      <c r="N11" s="9">
        <f>F21+F22+M10+M11</f>
        <v>880.5</v>
      </c>
      <c r="O11" s="19" t="s">
        <v>44</v>
      </c>
      <c r="P11" s="46">
        <v>199</v>
      </c>
      <c r="Q11" s="46">
        <v>99</v>
      </c>
      <c r="R11" s="46">
        <v>10</v>
      </c>
      <c r="S11" s="46">
        <v>5</v>
      </c>
      <c r="T11" s="6">
        <f t="shared" ref="T11:T21" si="2">P11*0.5+Q11*1+R11*2+S11*2.5</f>
        <v>231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192</v>
      </c>
      <c r="C12" s="46">
        <v>111</v>
      </c>
      <c r="D12" s="46">
        <v>12</v>
      </c>
      <c r="E12" s="46">
        <v>6</v>
      </c>
      <c r="F12" s="6">
        <f t="shared" si="0"/>
        <v>246</v>
      </c>
      <c r="G12" s="2"/>
      <c r="H12" s="19" t="s">
        <v>6</v>
      </c>
      <c r="I12" s="46">
        <v>189</v>
      </c>
      <c r="J12" s="46">
        <v>127</v>
      </c>
      <c r="K12" s="46">
        <v>10</v>
      </c>
      <c r="L12" s="46">
        <v>4</v>
      </c>
      <c r="M12" s="6">
        <f t="shared" si="1"/>
        <v>251.5</v>
      </c>
      <c r="N12" s="2">
        <f>F22+M10+M11+M12</f>
        <v>942.5</v>
      </c>
      <c r="O12" s="19" t="s">
        <v>32</v>
      </c>
      <c r="P12" s="46">
        <v>177</v>
      </c>
      <c r="Q12" s="46">
        <v>109</v>
      </c>
      <c r="R12" s="46">
        <v>14</v>
      </c>
      <c r="S12" s="46">
        <v>3</v>
      </c>
      <c r="T12" s="6">
        <f t="shared" si="2"/>
        <v>233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119</v>
      </c>
      <c r="C13" s="46">
        <v>67</v>
      </c>
      <c r="D13" s="46">
        <v>11</v>
      </c>
      <c r="E13" s="46">
        <v>6</v>
      </c>
      <c r="F13" s="6">
        <f t="shared" si="0"/>
        <v>163.5</v>
      </c>
      <c r="G13" s="2">
        <f>F10+F11+F12+F13</f>
        <v>851</v>
      </c>
      <c r="H13" s="19" t="s">
        <v>7</v>
      </c>
      <c r="I13" s="46">
        <v>178</v>
      </c>
      <c r="J13" s="46">
        <v>134</v>
      </c>
      <c r="K13" s="46">
        <v>9</v>
      </c>
      <c r="L13" s="46">
        <v>6</v>
      </c>
      <c r="M13" s="6">
        <f t="shared" si="1"/>
        <v>256</v>
      </c>
      <c r="N13" s="2">
        <f t="shared" ref="N13:N18" si="3">M10+M11+M12+M13</f>
        <v>997.5</v>
      </c>
      <c r="O13" s="19" t="s">
        <v>33</v>
      </c>
      <c r="P13" s="46">
        <v>220</v>
      </c>
      <c r="Q13" s="46">
        <v>116</v>
      </c>
      <c r="R13" s="46">
        <v>9</v>
      </c>
      <c r="S13" s="46">
        <v>5</v>
      </c>
      <c r="T13" s="6">
        <f t="shared" si="2"/>
        <v>256.5</v>
      </c>
      <c r="U13" s="2">
        <f t="shared" ref="U13:U21" si="4">T10+T11+T12+T13</f>
        <v>927.5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178</v>
      </c>
      <c r="C14" s="46">
        <v>105</v>
      </c>
      <c r="D14" s="46">
        <v>13</v>
      </c>
      <c r="E14" s="46">
        <v>5</v>
      </c>
      <c r="F14" s="6">
        <f t="shared" si="0"/>
        <v>232.5</v>
      </c>
      <c r="G14" s="2">
        <f t="shared" ref="G14:G19" si="5">F11+F12+F13+F14</f>
        <v>888.5</v>
      </c>
      <c r="H14" s="19" t="s">
        <v>9</v>
      </c>
      <c r="I14" s="46">
        <v>180</v>
      </c>
      <c r="J14" s="46">
        <v>127</v>
      </c>
      <c r="K14" s="46">
        <v>7</v>
      </c>
      <c r="L14" s="46">
        <v>4</v>
      </c>
      <c r="M14" s="6">
        <f t="shared" si="1"/>
        <v>241</v>
      </c>
      <c r="N14" s="2">
        <f t="shared" si="3"/>
        <v>974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720.5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185</v>
      </c>
      <c r="C15" s="46">
        <v>127</v>
      </c>
      <c r="D15" s="46">
        <v>7</v>
      </c>
      <c r="E15" s="46">
        <v>10</v>
      </c>
      <c r="F15" s="6">
        <f t="shared" si="0"/>
        <v>258.5</v>
      </c>
      <c r="G15" s="2">
        <f t="shared" si="5"/>
        <v>900.5</v>
      </c>
      <c r="H15" s="19" t="s">
        <v>12</v>
      </c>
      <c r="I15" s="46">
        <v>172</v>
      </c>
      <c r="J15" s="46">
        <v>122</v>
      </c>
      <c r="K15" s="46">
        <v>8</v>
      </c>
      <c r="L15" s="46">
        <v>5</v>
      </c>
      <c r="M15" s="6">
        <f t="shared" si="1"/>
        <v>236.5</v>
      </c>
      <c r="N15" s="2">
        <f t="shared" si="3"/>
        <v>985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489.5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212</v>
      </c>
      <c r="C16" s="46">
        <v>109</v>
      </c>
      <c r="D16" s="46">
        <v>9</v>
      </c>
      <c r="E16" s="46">
        <v>7</v>
      </c>
      <c r="F16" s="6">
        <f t="shared" si="0"/>
        <v>250.5</v>
      </c>
      <c r="G16" s="2">
        <f t="shared" si="5"/>
        <v>905</v>
      </c>
      <c r="H16" s="19" t="s">
        <v>15</v>
      </c>
      <c r="I16" s="46">
        <v>164</v>
      </c>
      <c r="J16" s="46">
        <v>117</v>
      </c>
      <c r="K16" s="46">
        <v>5</v>
      </c>
      <c r="L16" s="46">
        <v>3</v>
      </c>
      <c r="M16" s="6">
        <f t="shared" si="1"/>
        <v>216.5</v>
      </c>
      <c r="N16" s="2">
        <f t="shared" si="3"/>
        <v>950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256.5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176</v>
      </c>
      <c r="C17" s="46">
        <v>120</v>
      </c>
      <c r="D17" s="46">
        <v>13</v>
      </c>
      <c r="E17" s="46">
        <v>5</v>
      </c>
      <c r="F17" s="6">
        <f t="shared" si="0"/>
        <v>246.5</v>
      </c>
      <c r="G17" s="2">
        <f t="shared" si="5"/>
        <v>988</v>
      </c>
      <c r="H17" s="19" t="s">
        <v>18</v>
      </c>
      <c r="I17" s="46">
        <v>155</v>
      </c>
      <c r="J17" s="46">
        <v>111</v>
      </c>
      <c r="K17" s="46">
        <v>9</v>
      </c>
      <c r="L17" s="46">
        <v>7</v>
      </c>
      <c r="M17" s="6">
        <f t="shared" si="1"/>
        <v>224</v>
      </c>
      <c r="N17" s="2">
        <f t="shared" si="3"/>
        <v>918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169</v>
      </c>
      <c r="C18" s="46">
        <v>77</v>
      </c>
      <c r="D18" s="46">
        <v>8</v>
      </c>
      <c r="E18" s="46">
        <v>8</v>
      </c>
      <c r="F18" s="6">
        <f t="shared" si="0"/>
        <v>197.5</v>
      </c>
      <c r="G18" s="2">
        <f t="shared" si="5"/>
        <v>953</v>
      </c>
      <c r="H18" s="19" t="s">
        <v>20</v>
      </c>
      <c r="I18" s="46">
        <v>161</v>
      </c>
      <c r="J18" s="46">
        <v>107</v>
      </c>
      <c r="K18" s="46">
        <v>11</v>
      </c>
      <c r="L18" s="46">
        <v>5</v>
      </c>
      <c r="M18" s="6">
        <f t="shared" si="1"/>
        <v>222</v>
      </c>
      <c r="N18" s="2">
        <f t="shared" si="3"/>
        <v>899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191</v>
      </c>
      <c r="C19" s="47">
        <v>111</v>
      </c>
      <c r="D19" s="47">
        <v>11</v>
      </c>
      <c r="E19" s="47">
        <v>6</v>
      </c>
      <c r="F19" s="7">
        <f t="shared" si="0"/>
        <v>243.5</v>
      </c>
      <c r="G19" s="3">
        <f t="shared" si="5"/>
        <v>938</v>
      </c>
      <c r="H19" s="20" t="s">
        <v>22</v>
      </c>
      <c r="I19" s="45">
        <v>164</v>
      </c>
      <c r="J19" s="45">
        <v>133</v>
      </c>
      <c r="K19" s="45">
        <v>10</v>
      </c>
      <c r="L19" s="45">
        <v>6</v>
      </c>
      <c r="M19" s="6">
        <f t="shared" si="1"/>
        <v>250</v>
      </c>
      <c r="N19" s="2">
        <f>M16+M17+M18+M19</f>
        <v>912.5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129</v>
      </c>
      <c r="C20" s="45">
        <v>96</v>
      </c>
      <c r="D20" s="45">
        <v>7</v>
      </c>
      <c r="E20" s="45">
        <v>5</v>
      </c>
      <c r="F20" s="8">
        <f t="shared" si="0"/>
        <v>187</v>
      </c>
      <c r="G20" s="35"/>
      <c r="H20" s="19" t="s">
        <v>24</v>
      </c>
      <c r="I20" s="46">
        <v>179</v>
      </c>
      <c r="J20" s="46">
        <v>151</v>
      </c>
      <c r="K20" s="46">
        <v>14</v>
      </c>
      <c r="L20" s="46">
        <v>8</v>
      </c>
      <c r="M20" s="8">
        <f t="shared" si="1"/>
        <v>288.5</v>
      </c>
      <c r="N20" s="2">
        <f>M17+M18+M19+M20</f>
        <v>984.5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135</v>
      </c>
      <c r="C21" s="46">
        <v>91</v>
      </c>
      <c r="D21" s="46">
        <v>8</v>
      </c>
      <c r="E21" s="46">
        <v>6</v>
      </c>
      <c r="F21" s="6">
        <f t="shared" si="0"/>
        <v>189.5</v>
      </c>
      <c r="G21" s="36"/>
      <c r="H21" s="20" t="s">
        <v>25</v>
      </c>
      <c r="I21" s="46">
        <v>207</v>
      </c>
      <c r="J21" s="46">
        <v>133</v>
      </c>
      <c r="K21" s="46">
        <v>15</v>
      </c>
      <c r="L21" s="46">
        <v>5</v>
      </c>
      <c r="M21" s="6">
        <f t="shared" si="1"/>
        <v>279</v>
      </c>
      <c r="N21" s="2">
        <f>M18+M19+M20+M21</f>
        <v>1039.5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157</v>
      </c>
      <c r="C22" s="46">
        <v>96</v>
      </c>
      <c r="D22" s="46">
        <v>7</v>
      </c>
      <c r="E22" s="46">
        <v>5</v>
      </c>
      <c r="F22" s="6">
        <f t="shared" si="0"/>
        <v>201</v>
      </c>
      <c r="G22" s="2"/>
      <c r="H22" s="21" t="s">
        <v>26</v>
      </c>
      <c r="I22" s="47">
        <v>166</v>
      </c>
      <c r="J22" s="47">
        <v>115</v>
      </c>
      <c r="K22" s="47">
        <v>9</v>
      </c>
      <c r="L22" s="47">
        <v>4</v>
      </c>
      <c r="M22" s="6">
        <f t="shared" si="1"/>
        <v>226</v>
      </c>
      <c r="N22" s="3">
        <f>M19+M20+M21+M22</f>
        <v>1043.5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988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1043.5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927.5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84</v>
      </c>
      <c r="G24" s="88"/>
      <c r="H24" s="185"/>
      <c r="I24" s="186"/>
      <c r="J24" s="82" t="s">
        <v>73</v>
      </c>
      <c r="K24" s="86"/>
      <c r="L24" s="86"/>
      <c r="M24" s="87" t="s">
        <v>93</v>
      </c>
      <c r="N24" s="88"/>
      <c r="O24" s="185"/>
      <c r="P24" s="186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45 X CARRERA 1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2401</v>
      </c>
      <c r="M6" s="178"/>
      <c r="N6" s="178"/>
      <c r="O6" s="12"/>
      <c r="P6" s="167" t="s">
        <v>58</v>
      </c>
      <c r="Q6" s="167"/>
      <c r="R6" s="167"/>
      <c r="S6" s="218">
        <f>'G-1'!S6:U6</f>
        <v>44176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'G-1'!B10+'G-2'!B10+'G-3'!B10+'G-4'!B10</f>
        <v>355</v>
      </c>
      <c r="C10" s="46">
        <f>'G-1'!C10+'G-2'!C10+'G-3'!C10+'G-4'!C10</f>
        <v>492</v>
      </c>
      <c r="D10" s="46">
        <f>'G-1'!D10+'G-2'!D10+'G-3'!D10+'G-4'!D10</f>
        <v>56</v>
      </c>
      <c r="E10" s="46">
        <f>'G-1'!E10+'G-2'!E10+'G-3'!E10+'G-4'!E10</f>
        <v>22</v>
      </c>
      <c r="F10" s="6">
        <f t="shared" ref="F10:F22" si="0">B10*0.5+C10*1+D10*2+E10*2.5</f>
        <v>836.5</v>
      </c>
      <c r="G10" s="2"/>
      <c r="H10" s="19" t="s">
        <v>4</v>
      </c>
      <c r="I10" s="46">
        <f>'G-1'!I10+'G-2'!I10+'G-3'!I10+'G-4'!I10</f>
        <v>435</v>
      </c>
      <c r="J10" s="46">
        <f>'G-1'!J10+'G-2'!J10+'G-3'!J10+'G-4'!J10</f>
        <v>632</v>
      </c>
      <c r="K10" s="46">
        <f>'G-1'!K10+'G-2'!K10+'G-3'!K10+'G-4'!K10</f>
        <v>110</v>
      </c>
      <c r="L10" s="46">
        <f>'G-1'!L10+'G-2'!L10+'G-3'!L10+'G-4'!L10</f>
        <v>37</v>
      </c>
      <c r="M10" s="6">
        <f t="shared" ref="M10:M22" si="1">I10*0.5+J10*1+K10*2+L10*2.5</f>
        <v>1162</v>
      </c>
      <c r="N10" s="9">
        <f>F20+F21+F22+M10</f>
        <v>3946</v>
      </c>
      <c r="O10" s="19" t="s">
        <v>43</v>
      </c>
      <c r="P10" s="46">
        <f>'G-1'!P10+'G-2'!P10+'G-3'!P10+'G-4'!P10</f>
        <v>398</v>
      </c>
      <c r="Q10" s="46">
        <f>'G-1'!Q10+'G-2'!Q10+'G-3'!Q10+'G-4'!Q10</f>
        <v>601</v>
      </c>
      <c r="R10" s="46">
        <f>'G-1'!R10+'G-2'!R10+'G-3'!R10+'G-4'!R10</f>
        <v>60</v>
      </c>
      <c r="S10" s="46">
        <f>'G-1'!S10+'G-2'!S10+'G-3'!S10+'G-4'!S10</f>
        <v>28</v>
      </c>
      <c r="T10" s="6">
        <f t="shared" ref="T10:T21" si="2">P10*0.5+Q10*1+R10*2+S10*2.5</f>
        <v>990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445</v>
      </c>
      <c r="C11" s="46">
        <f>'G-1'!C11+'G-2'!C11+'G-3'!C11+'G-4'!C11</f>
        <v>516</v>
      </c>
      <c r="D11" s="46">
        <f>'G-1'!D11+'G-2'!D11+'G-3'!D11+'G-4'!D11</f>
        <v>64</v>
      </c>
      <c r="E11" s="46">
        <f>'G-1'!E11+'G-2'!E11+'G-3'!E11+'G-4'!E11</f>
        <v>28</v>
      </c>
      <c r="F11" s="6">
        <f t="shared" si="0"/>
        <v>936.5</v>
      </c>
      <c r="G11" s="2"/>
      <c r="H11" s="19" t="s">
        <v>5</v>
      </c>
      <c r="I11" s="46">
        <f>'G-1'!I11+'G-2'!I11+'G-3'!I11+'G-4'!I11</f>
        <v>479</v>
      </c>
      <c r="J11" s="46">
        <f>'G-1'!J11+'G-2'!J11+'G-3'!J11+'G-4'!J11</f>
        <v>635</v>
      </c>
      <c r="K11" s="46">
        <f>'G-1'!K11+'G-2'!K11+'G-3'!K11+'G-4'!K11</f>
        <v>45</v>
      </c>
      <c r="L11" s="46">
        <f>'G-1'!L11+'G-2'!L11+'G-3'!L11+'G-4'!L11</f>
        <v>36</v>
      </c>
      <c r="M11" s="6">
        <f t="shared" si="1"/>
        <v>1054.5</v>
      </c>
      <c r="N11" s="9">
        <f>F21+F22+M10+M11</f>
        <v>4076</v>
      </c>
      <c r="O11" s="19" t="s">
        <v>44</v>
      </c>
      <c r="P11" s="46">
        <f>'G-1'!P11+'G-2'!P11+'G-3'!P11+'G-4'!P11</f>
        <v>473</v>
      </c>
      <c r="Q11" s="46">
        <f>'G-1'!Q11+'G-2'!Q11+'G-3'!Q11+'G-4'!Q11</f>
        <v>594</v>
      </c>
      <c r="R11" s="46">
        <f>'G-1'!R11+'G-2'!R11+'G-3'!R11+'G-4'!R11</f>
        <v>54</v>
      </c>
      <c r="S11" s="46">
        <f>'G-1'!S11+'G-2'!S11+'G-3'!S11+'G-4'!S11</f>
        <v>31</v>
      </c>
      <c r="T11" s="6">
        <f t="shared" si="2"/>
        <v>1016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477</v>
      </c>
      <c r="C12" s="46">
        <f>'G-1'!C12+'G-2'!C12+'G-3'!C12+'G-4'!C12</f>
        <v>536</v>
      </c>
      <c r="D12" s="46">
        <f>'G-1'!D12+'G-2'!D12+'G-3'!D12+'G-4'!D12</f>
        <v>67</v>
      </c>
      <c r="E12" s="46">
        <f>'G-1'!E12+'G-2'!E12+'G-3'!E12+'G-4'!E12</f>
        <v>28</v>
      </c>
      <c r="F12" s="6">
        <f t="shared" si="0"/>
        <v>978.5</v>
      </c>
      <c r="G12" s="2"/>
      <c r="H12" s="19" t="s">
        <v>6</v>
      </c>
      <c r="I12" s="46">
        <f>'G-1'!I12+'G-2'!I12+'G-3'!I12+'G-4'!I12</f>
        <v>486</v>
      </c>
      <c r="J12" s="46">
        <f>'G-1'!J12+'G-2'!J12+'G-3'!J12+'G-4'!J12</f>
        <v>608</v>
      </c>
      <c r="K12" s="46">
        <f>'G-1'!K12+'G-2'!K12+'G-3'!K12+'G-4'!K12</f>
        <v>45</v>
      </c>
      <c r="L12" s="46">
        <f>'G-1'!L12+'G-2'!L12+'G-3'!L12+'G-4'!L12</f>
        <v>26</v>
      </c>
      <c r="M12" s="6">
        <f t="shared" si="1"/>
        <v>1006</v>
      </c>
      <c r="N12" s="2">
        <f>F22+M10+M11+M12</f>
        <v>4155.5</v>
      </c>
      <c r="O12" s="19" t="s">
        <v>32</v>
      </c>
      <c r="P12" s="46">
        <f>'G-1'!P12+'G-2'!P12+'G-3'!P12+'G-4'!P12</f>
        <v>496</v>
      </c>
      <c r="Q12" s="46">
        <f>'G-1'!Q12+'G-2'!Q12+'G-3'!Q12+'G-4'!Q12</f>
        <v>723</v>
      </c>
      <c r="R12" s="46">
        <f>'G-1'!R12+'G-2'!R12+'G-3'!R12+'G-4'!R12</f>
        <v>72</v>
      </c>
      <c r="S12" s="46">
        <f>'G-1'!S12+'G-2'!S12+'G-3'!S12+'G-4'!S12</f>
        <v>33</v>
      </c>
      <c r="T12" s="6">
        <f t="shared" si="2"/>
        <v>1197.5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352</v>
      </c>
      <c r="C13" s="46">
        <f>'G-1'!C13+'G-2'!C13+'G-3'!C13+'G-4'!C13</f>
        <v>502</v>
      </c>
      <c r="D13" s="46">
        <f>'G-1'!D13+'G-2'!D13+'G-3'!D13+'G-4'!D13</f>
        <v>61</v>
      </c>
      <c r="E13" s="46">
        <f>'G-1'!E13+'G-2'!E13+'G-3'!E13+'G-4'!E13</f>
        <v>33</v>
      </c>
      <c r="F13" s="6">
        <f t="shared" si="0"/>
        <v>882.5</v>
      </c>
      <c r="G13" s="2">
        <f t="shared" ref="G13:G19" si="3">F10+F11+F12+F13</f>
        <v>3634</v>
      </c>
      <c r="H13" s="19" t="s">
        <v>7</v>
      </c>
      <c r="I13" s="46">
        <f>'G-1'!I13+'G-2'!I13+'G-3'!I13+'G-4'!I13</f>
        <v>473</v>
      </c>
      <c r="J13" s="46">
        <f>'G-1'!J13+'G-2'!J13+'G-3'!J13+'G-4'!J13</f>
        <v>613</v>
      </c>
      <c r="K13" s="46">
        <f>'G-1'!K13+'G-2'!K13+'G-3'!K13+'G-4'!K13</f>
        <v>57</v>
      </c>
      <c r="L13" s="46">
        <f>'G-1'!L13+'G-2'!L13+'G-3'!L13+'G-4'!L13</f>
        <v>33</v>
      </c>
      <c r="M13" s="6">
        <f t="shared" si="1"/>
        <v>1046</v>
      </c>
      <c r="N13" s="2">
        <f t="shared" ref="N13:N18" si="4">M10+M11+M12+M13</f>
        <v>4268.5</v>
      </c>
      <c r="O13" s="19" t="s">
        <v>33</v>
      </c>
      <c r="P13" s="46">
        <f>'G-1'!P13+'G-2'!P13+'G-3'!P13+'G-4'!P13</f>
        <v>503</v>
      </c>
      <c r="Q13" s="46">
        <f>'G-1'!Q13+'G-2'!Q13+'G-3'!Q13+'G-4'!Q13</f>
        <v>670</v>
      </c>
      <c r="R13" s="46">
        <f>'G-1'!R13+'G-2'!R13+'G-3'!R13+'G-4'!R13</f>
        <v>77</v>
      </c>
      <c r="S13" s="46">
        <f>'G-1'!S13+'G-2'!S13+'G-3'!S13+'G-4'!S13</f>
        <v>25</v>
      </c>
      <c r="T13" s="6">
        <f t="shared" si="2"/>
        <v>1138</v>
      </c>
      <c r="U13" s="2">
        <f t="shared" ref="U13:U21" si="5">T10+T11+T12+T13</f>
        <v>4341.5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450</v>
      </c>
      <c r="C14" s="46">
        <f>'G-1'!C14+'G-2'!C14+'G-3'!C14+'G-4'!C14</f>
        <v>615</v>
      </c>
      <c r="D14" s="46">
        <f>'G-1'!D14+'G-2'!D14+'G-3'!D14+'G-4'!D14</f>
        <v>60</v>
      </c>
      <c r="E14" s="46">
        <f>'G-1'!E14+'G-2'!E14+'G-3'!E14+'G-4'!E14</f>
        <v>26</v>
      </c>
      <c r="F14" s="6">
        <f t="shared" si="0"/>
        <v>1025</v>
      </c>
      <c r="G14" s="2">
        <f t="shared" si="3"/>
        <v>3822.5</v>
      </c>
      <c r="H14" s="19" t="s">
        <v>9</v>
      </c>
      <c r="I14" s="46">
        <f>'G-1'!I14+'G-2'!I14+'G-3'!I14+'G-4'!I14</f>
        <v>489</v>
      </c>
      <c r="J14" s="46">
        <f>'G-1'!J14+'G-2'!J14+'G-3'!J14+'G-4'!J14</f>
        <v>595</v>
      </c>
      <c r="K14" s="46">
        <f>'G-1'!K14+'G-2'!K14+'G-3'!K14+'G-4'!K14</f>
        <v>47</v>
      </c>
      <c r="L14" s="46">
        <f>'G-1'!L14+'G-2'!L14+'G-3'!L14+'G-4'!L14</f>
        <v>22</v>
      </c>
      <c r="M14" s="6">
        <f t="shared" si="1"/>
        <v>988.5</v>
      </c>
      <c r="N14" s="2">
        <f t="shared" si="4"/>
        <v>4095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3351.5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468</v>
      </c>
      <c r="C15" s="46">
        <f>'G-1'!C15+'G-2'!C15+'G-3'!C15+'G-4'!C15</f>
        <v>576</v>
      </c>
      <c r="D15" s="46">
        <f>'G-1'!D15+'G-2'!D15+'G-3'!D15+'G-4'!D15</f>
        <v>55</v>
      </c>
      <c r="E15" s="46">
        <f>'G-1'!E15+'G-2'!E15+'G-3'!E15+'G-4'!E15</f>
        <v>38</v>
      </c>
      <c r="F15" s="6">
        <f t="shared" si="0"/>
        <v>1015</v>
      </c>
      <c r="G15" s="2">
        <f t="shared" si="3"/>
        <v>3901</v>
      </c>
      <c r="H15" s="19" t="s">
        <v>12</v>
      </c>
      <c r="I15" s="46">
        <f>'G-1'!I15+'G-2'!I15+'G-3'!I15+'G-4'!I15</f>
        <v>458</v>
      </c>
      <c r="J15" s="46">
        <f>'G-1'!J15+'G-2'!J15+'G-3'!J15+'G-4'!J15</f>
        <v>595</v>
      </c>
      <c r="K15" s="46">
        <f>'G-1'!K15+'G-2'!K15+'G-3'!K15+'G-4'!K15</f>
        <v>38</v>
      </c>
      <c r="L15" s="46">
        <f>'G-1'!L15+'G-2'!L15+'G-3'!L15+'G-4'!L15</f>
        <v>20</v>
      </c>
      <c r="M15" s="6">
        <f t="shared" si="1"/>
        <v>950</v>
      </c>
      <c r="N15" s="2">
        <f t="shared" si="4"/>
        <v>3990.5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2335.5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493</v>
      </c>
      <c r="C16" s="46">
        <f>'G-1'!C16+'G-2'!C16+'G-3'!C16+'G-4'!C16</f>
        <v>606</v>
      </c>
      <c r="D16" s="46">
        <f>'G-1'!D16+'G-2'!D16+'G-3'!D16+'G-4'!D16</f>
        <v>56</v>
      </c>
      <c r="E16" s="46">
        <f>'G-1'!E16+'G-2'!E16+'G-3'!E16+'G-4'!E16</f>
        <v>30</v>
      </c>
      <c r="F16" s="6">
        <f t="shared" si="0"/>
        <v>1039.5</v>
      </c>
      <c r="G16" s="2">
        <f t="shared" si="3"/>
        <v>3962</v>
      </c>
      <c r="H16" s="19" t="s">
        <v>15</v>
      </c>
      <c r="I16" s="46">
        <f>'G-1'!I16+'G-2'!I16+'G-3'!I16+'G-4'!I16</f>
        <v>444</v>
      </c>
      <c r="J16" s="46">
        <f>'G-1'!J16+'G-2'!J16+'G-3'!J16+'G-4'!J16</f>
        <v>600</v>
      </c>
      <c r="K16" s="46">
        <f>'G-1'!K16+'G-2'!K16+'G-3'!K16+'G-4'!K16</f>
        <v>35</v>
      </c>
      <c r="L16" s="46">
        <f>'G-1'!L16+'G-2'!L16+'G-3'!L16+'G-4'!L16</f>
        <v>20</v>
      </c>
      <c r="M16" s="6">
        <f t="shared" si="1"/>
        <v>942</v>
      </c>
      <c r="N16" s="2">
        <f t="shared" si="4"/>
        <v>3926.5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1138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422</v>
      </c>
      <c r="C17" s="46">
        <f>'G-1'!C17+'G-2'!C17+'G-3'!C17+'G-4'!C17</f>
        <v>556</v>
      </c>
      <c r="D17" s="46">
        <f>'G-1'!D17+'G-2'!D17+'G-3'!D17+'G-4'!D17</f>
        <v>60</v>
      </c>
      <c r="E17" s="46">
        <f>'G-1'!E17+'G-2'!E17+'G-3'!E17+'G-4'!E17</f>
        <v>24</v>
      </c>
      <c r="F17" s="6">
        <f t="shared" si="0"/>
        <v>947</v>
      </c>
      <c r="G17" s="2">
        <f t="shared" si="3"/>
        <v>4026.5</v>
      </c>
      <c r="H17" s="19" t="s">
        <v>18</v>
      </c>
      <c r="I17" s="46">
        <f>'G-1'!I17+'G-2'!I17+'G-3'!I17+'G-4'!I17</f>
        <v>406</v>
      </c>
      <c r="J17" s="46">
        <f>'G-1'!J17+'G-2'!J17+'G-3'!J17+'G-4'!J17</f>
        <v>610</v>
      </c>
      <c r="K17" s="46">
        <f>'G-1'!K17+'G-2'!K17+'G-3'!K17+'G-4'!K17</f>
        <v>43</v>
      </c>
      <c r="L17" s="46">
        <f>'G-1'!L17+'G-2'!L17+'G-3'!L17+'G-4'!L17</f>
        <v>30</v>
      </c>
      <c r="M17" s="6">
        <f t="shared" si="1"/>
        <v>974</v>
      </c>
      <c r="N17" s="2">
        <f t="shared" si="4"/>
        <v>3854.5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480</v>
      </c>
      <c r="C18" s="46">
        <f>'G-1'!C18+'G-2'!C18+'G-3'!C18+'G-4'!C18</f>
        <v>628</v>
      </c>
      <c r="D18" s="46">
        <f>'G-1'!D18+'G-2'!D18+'G-3'!D18+'G-4'!D18</f>
        <v>64</v>
      </c>
      <c r="E18" s="46">
        <f>'G-1'!E18+'G-2'!E18+'G-3'!E18+'G-4'!E18</f>
        <v>33</v>
      </c>
      <c r="F18" s="6">
        <f t="shared" si="0"/>
        <v>1078.5</v>
      </c>
      <c r="G18" s="2">
        <f t="shared" si="3"/>
        <v>4080</v>
      </c>
      <c r="H18" s="19" t="s">
        <v>20</v>
      </c>
      <c r="I18" s="46">
        <f>'G-1'!I18+'G-2'!I18+'G-3'!I18+'G-4'!I18</f>
        <v>441</v>
      </c>
      <c r="J18" s="46">
        <f>'G-1'!J18+'G-2'!J18+'G-3'!J18+'G-4'!J18</f>
        <v>612</v>
      </c>
      <c r="K18" s="46">
        <f>'G-1'!K18+'G-2'!K18+'G-3'!K18+'G-4'!K18</f>
        <v>46</v>
      </c>
      <c r="L18" s="46">
        <f>'G-1'!L18+'G-2'!L18+'G-3'!L18+'G-4'!L18</f>
        <v>26</v>
      </c>
      <c r="M18" s="6">
        <f t="shared" si="1"/>
        <v>989.5</v>
      </c>
      <c r="N18" s="2">
        <f t="shared" si="4"/>
        <v>3855.5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460</v>
      </c>
      <c r="C19" s="47">
        <f>'G-1'!C19+'G-2'!C19+'G-3'!C19+'G-4'!C19</f>
        <v>635</v>
      </c>
      <c r="D19" s="47">
        <f>'G-1'!D19+'G-2'!D19+'G-3'!D19+'G-4'!D19</f>
        <v>54</v>
      </c>
      <c r="E19" s="47">
        <f>'G-1'!E19+'G-2'!E19+'G-3'!E19+'G-4'!E19</f>
        <v>36</v>
      </c>
      <c r="F19" s="7">
        <f t="shared" si="0"/>
        <v>1063</v>
      </c>
      <c r="G19" s="3">
        <f t="shared" si="3"/>
        <v>4128</v>
      </c>
      <c r="H19" s="20" t="s">
        <v>22</v>
      </c>
      <c r="I19" s="46">
        <f>'G-1'!I19+'G-2'!I19+'G-3'!I19+'G-4'!I19</f>
        <v>573</v>
      </c>
      <c r="J19" s="46">
        <f>'G-1'!J19+'G-2'!J19+'G-3'!J19+'G-4'!J19</f>
        <v>634</v>
      </c>
      <c r="K19" s="46">
        <f>'G-1'!K19+'G-2'!K19+'G-3'!K19+'G-4'!K19</f>
        <v>53</v>
      </c>
      <c r="L19" s="46">
        <f>'G-1'!L19+'G-2'!L19+'G-3'!L19+'G-4'!L19</f>
        <v>28</v>
      </c>
      <c r="M19" s="6">
        <f t="shared" si="1"/>
        <v>1096.5</v>
      </c>
      <c r="N19" s="2">
        <f>M16+M17+M18+M19</f>
        <v>4002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385</v>
      </c>
      <c r="C20" s="45">
        <f>'G-1'!C20+'G-2'!C20+'G-3'!C20+'G-4'!C20</f>
        <v>575</v>
      </c>
      <c r="D20" s="45">
        <f>'G-1'!D20+'G-2'!D20+'G-3'!D20+'G-4'!D20</f>
        <v>41</v>
      </c>
      <c r="E20" s="45">
        <f>'G-1'!E20+'G-2'!E20+'G-3'!E20+'G-4'!E20</f>
        <v>30</v>
      </c>
      <c r="F20" s="8">
        <f t="shared" si="0"/>
        <v>924.5</v>
      </c>
      <c r="G20" s="35"/>
      <c r="H20" s="19" t="s">
        <v>24</v>
      </c>
      <c r="I20" s="46">
        <f>'G-1'!I20+'G-2'!I20+'G-3'!I20+'G-4'!I20</f>
        <v>489</v>
      </c>
      <c r="J20" s="46">
        <f>'G-1'!J20+'G-2'!J20+'G-3'!J20+'G-4'!J20</f>
        <v>674</v>
      </c>
      <c r="K20" s="46">
        <f>'G-1'!K20+'G-2'!K20+'G-3'!K20+'G-4'!K20</f>
        <v>48</v>
      </c>
      <c r="L20" s="46">
        <f>'G-1'!L20+'G-2'!L20+'G-3'!L20+'G-4'!L20</f>
        <v>30</v>
      </c>
      <c r="M20" s="8">
        <f t="shared" si="1"/>
        <v>1089.5</v>
      </c>
      <c r="N20" s="2">
        <f>M17+M18+M19+M20</f>
        <v>4149.5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419</v>
      </c>
      <c r="C21" s="46">
        <f>'G-1'!C21+'G-2'!C21+'G-3'!C21+'G-4'!C21</f>
        <v>564</v>
      </c>
      <c r="D21" s="46">
        <f>'G-1'!D21+'G-2'!D21+'G-3'!D21+'G-4'!D21</f>
        <v>39</v>
      </c>
      <c r="E21" s="46">
        <f>'G-1'!E21+'G-2'!E21+'G-3'!E21+'G-4'!E21</f>
        <v>30</v>
      </c>
      <c r="F21" s="6">
        <f t="shared" si="0"/>
        <v>926.5</v>
      </c>
      <c r="G21" s="36"/>
      <c r="H21" s="20" t="s">
        <v>25</v>
      </c>
      <c r="I21" s="46">
        <f>'G-1'!I21+'G-2'!I21+'G-3'!I21+'G-4'!I21</f>
        <v>559</v>
      </c>
      <c r="J21" s="46">
        <f>'G-1'!J21+'G-2'!J21+'G-3'!J21+'G-4'!J21</f>
        <v>615</v>
      </c>
      <c r="K21" s="46">
        <f>'G-1'!K21+'G-2'!K21+'G-3'!K21+'G-4'!K21</f>
        <v>68</v>
      </c>
      <c r="L21" s="46">
        <f>'G-1'!L21+'G-2'!L21+'G-3'!L21+'G-4'!L21</f>
        <v>33</v>
      </c>
      <c r="M21" s="6">
        <f t="shared" si="1"/>
        <v>1113</v>
      </c>
      <c r="N21" s="2">
        <f>M18+M19+M20+M21</f>
        <v>4288.5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408</v>
      </c>
      <c r="C22" s="46">
        <f>'G-1'!C22+'G-2'!C22+'G-3'!C22+'G-4'!C22</f>
        <v>575</v>
      </c>
      <c r="D22" s="46">
        <f>'G-1'!D22+'G-2'!D22+'G-3'!D22+'G-4'!D22</f>
        <v>47</v>
      </c>
      <c r="E22" s="46">
        <f>'G-1'!E22+'G-2'!E22+'G-3'!E22+'G-4'!E22</f>
        <v>24</v>
      </c>
      <c r="F22" s="6">
        <f t="shared" si="0"/>
        <v>933</v>
      </c>
      <c r="G22" s="2"/>
      <c r="H22" s="21" t="s">
        <v>26</v>
      </c>
      <c r="I22" s="46">
        <f>'G-1'!I22+'G-2'!I22+'G-3'!I22+'G-4'!I22</f>
        <v>453</v>
      </c>
      <c r="J22" s="46">
        <f>'G-1'!J22+'G-2'!J22+'G-3'!J22+'G-4'!J22</f>
        <v>655</v>
      </c>
      <c r="K22" s="46">
        <f>'G-1'!K22+'G-2'!K22+'G-3'!K22+'G-4'!K22</f>
        <v>57</v>
      </c>
      <c r="L22" s="46">
        <f>'G-1'!L22+'G-2'!L22+'G-3'!L22+'G-4'!L22</f>
        <v>32</v>
      </c>
      <c r="M22" s="6">
        <f t="shared" si="1"/>
        <v>1075.5</v>
      </c>
      <c r="N22" s="3">
        <f>M19+M20+M21+M22</f>
        <v>4374.5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4128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4374.5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4341.5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89</v>
      </c>
      <c r="G24" s="88"/>
      <c r="H24" s="185"/>
      <c r="I24" s="186"/>
      <c r="J24" s="82" t="s">
        <v>73</v>
      </c>
      <c r="K24" s="86"/>
      <c r="L24" s="86"/>
      <c r="M24" s="87" t="s">
        <v>93</v>
      </c>
      <c r="N24" s="88"/>
      <c r="O24" s="185"/>
      <c r="P24" s="186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112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113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45 X CARRERA 1</v>
      </c>
      <c r="D5" s="239"/>
      <c r="E5" s="239"/>
      <c r="F5" s="111"/>
      <c r="G5" s="112"/>
      <c r="H5" s="103" t="s">
        <v>53</v>
      </c>
      <c r="I5" s="240">
        <f>'G-1'!L5</f>
        <v>2401</v>
      </c>
      <c r="J5" s="240"/>
    </row>
    <row r="6" spans="1:10" x14ac:dyDescent="0.2">
      <c r="A6" s="167" t="s">
        <v>114</v>
      </c>
      <c r="B6" s="167"/>
      <c r="C6" s="225" t="s">
        <v>154</v>
      </c>
      <c r="D6" s="225"/>
      <c r="E6" s="225"/>
      <c r="F6" s="111"/>
      <c r="G6" s="112"/>
      <c r="H6" s="103" t="s">
        <v>58</v>
      </c>
      <c r="I6" s="226">
        <f>'G-1'!S6</f>
        <v>44176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115</v>
      </c>
      <c r="B8" s="230" t="s">
        <v>116</v>
      </c>
      <c r="C8" s="228" t="s">
        <v>117</v>
      </c>
      <c r="D8" s="23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2" t="s">
        <v>123</v>
      </c>
      <c r="J8" s="234" t="s">
        <v>124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125</v>
      </c>
      <c r="B10" s="222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127</v>
      </c>
      <c r="D11" s="125" t="s">
        <v>128</v>
      </c>
      <c r="E11" s="126">
        <v>61</v>
      </c>
      <c r="F11" s="126">
        <v>279</v>
      </c>
      <c r="G11" s="126">
        <v>28</v>
      </c>
      <c r="H11" s="126">
        <v>12</v>
      </c>
      <c r="I11" s="126">
        <f t="shared" ref="I11:I45" si="0">E11*0.5+F11+G11*2+H11*2.5</f>
        <v>395.5</v>
      </c>
      <c r="J11" s="127">
        <f>IF(I11=0,"0,00",I11/SUM(I10:I12)*100)</f>
        <v>83.438818565400837</v>
      </c>
    </row>
    <row r="12" spans="1:10" x14ac:dyDescent="0.2">
      <c r="A12" s="220"/>
      <c r="B12" s="223"/>
      <c r="C12" s="128" t="s">
        <v>137</v>
      </c>
      <c r="D12" s="129" t="s">
        <v>129</v>
      </c>
      <c r="E12" s="74">
        <v>2</v>
      </c>
      <c r="F12" s="74">
        <v>56</v>
      </c>
      <c r="G12" s="74">
        <v>7</v>
      </c>
      <c r="H12" s="74">
        <v>3</v>
      </c>
      <c r="I12" s="130">
        <f t="shared" si="0"/>
        <v>78.5</v>
      </c>
      <c r="J12" s="131">
        <f>IF(I12=0,"0,00",I12/SUM(I10:I12)*100)</f>
        <v>16.561181434599156</v>
      </c>
    </row>
    <row r="13" spans="1:10" x14ac:dyDescent="0.2">
      <c r="A13" s="220"/>
      <c r="B13" s="223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130</v>
      </c>
      <c r="D14" s="125" t="s">
        <v>128</v>
      </c>
      <c r="E14" s="126">
        <v>65</v>
      </c>
      <c r="F14" s="126">
        <v>340</v>
      </c>
      <c r="G14" s="126">
        <v>22</v>
      </c>
      <c r="H14" s="126">
        <v>14</v>
      </c>
      <c r="I14" s="126">
        <f t="shared" si="0"/>
        <v>451.5</v>
      </c>
      <c r="J14" s="127">
        <f>IF(I14=0,"0,00",I14/SUM(I13:I15)*100)</f>
        <v>81.132075471698116</v>
      </c>
    </row>
    <row r="15" spans="1:10" x14ac:dyDescent="0.2">
      <c r="A15" s="220"/>
      <c r="B15" s="223"/>
      <c r="C15" s="128" t="s">
        <v>138</v>
      </c>
      <c r="D15" s="129" t="s">
        <v>129</v>
      </c>
      <c r="E15" s="74">
        <v>4</v>
      </c>
      <c r="F15" s="74">
        <v>72</v>
      </c>
      <c r="G15" s="74">
        <v>8</v>
      </c>
      <c r="H15" s="74">
        <v>6</v>
      </c>
      <c r="I15" s="130">
        <f t="shared" si="0"/>
        <v>105</v>
      </c>
      <c r="J15" s="131">
        <f>IF(I15=0,"0,00",I15/SUM(I13:I15)*100)</f>
        <v>18.867924528301888</v>
      </c>
    </row>
    <row r="16" spans="1:10" x14ac:dyDescent="0.2">
      <c r="A16" s="220"/>
      <c r="B16" s="223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131</v>
      </c>
      <c r="D17" s="125" t="s">
        <v>128</v>
      </c>
      <c r="E17" s="126">
        <v>92</v>
      </c>
      <c r="F17" s="126">
        <v>407</v>
      </c>
      <c r="G17" s="126">
        <v>38</v>
      </c>
      <c r="H17" s="126">
        <v>13</v>
      </c>
      <c r="I17" s="126">
        <f t="shared" si="0"/>
        <v>561.5</v>
      </c>
      <c r="J17" s="127">
        <f>IF(I17=0,"0,00",I17/SUM(I16:I18)*100)</f>
        <v>80.329041487839774</v>
      </c>
    </row>
    <row r="18" spans="1:10" x14ac:dyDescent="0.2">
      <c r="A18" s="221"/>
      <c r="B18" s="224"/>
      <c r="C18" s="133" t="s">
        <v>139</v>
      </c>
      <c r="D18" s="129" t="s">
        <v>129</v>
      </c>
      <c r="E18" s="74">
        <v>12</v>
      </c>
      <c r="F18" s="74">
        <v>110</v>
      </c>
      <c r="G18" s="74">
        <v>7</v>
      </c>
      <c r="H18" s="74">
        <v>3</v>
      </c>
      <c r="I18" s="130">
        <f t="shared" si="0"/>
        <v>137.5</v>
      </c>
      <c r="J18" s="131">
        <f>IF(I18=0,"0,00",I18/SUM(I16:I18)*100)</f>
        <v>19.670958512160226</v>
      </c>
    </row>
    <row r="19" spans="1:10" x14ac:dyDescent="0.2">
      <c r="A19" s="219" t="s">
        <v>132</v>
      </c>
      <c r="B19" s="222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0"/>
      <c r="B20" s="223"/>
      <c r="C20" s="122" t="s">
        <v>127</v>
      </c>
      <c r="D20" s="125" t="s">
        <v>128</v>
      </c>
      <c r="E20" s="126">
        <v>102</v>
      </c>
      <c r="F20" s="126">
        <v>397</v>
      </c>
      <c r="G20" s="126">
        <v>14</v>
      </c>
      <c r="H20" s="126">
        <v>23</v>
      </c>
      <c r="I20" s="126">
        <f t="shared" si="0"/>
        <v>533.5</v>
      </c>
      <c r="J20" s="127">
        <f>IF(I20=0,"0,00",I20/SUM(I19:I21)*100)</f>
        <v>79.389880952380949</v>
      </c>
    </row>
    <row r="21" spans="1:10" x14ac:dyDescent="0.2">
      <c r="A21" s="220"/>
      <c r="B21" s="223"/>
      <c r="C21" s="128" t="s">
        <v>140</v>
      </c>
      <c r="D21" s="129" t="s">
        <v>129</v>
      </c>
      <c r="E21" s="74">
        <v>147</v>
      </c>
      <c r="F21" s="74">
        <v>60</v>
      </c>
      <c r="G21" s="74">
        <v>0</v>
      </c>
      <c r="H21" s="74">
        <v>2</v>
      </c>
      <c r="I21" s="130">
        <f t="shared" si="0"/>
        <v>138.5</v>
      </c>
      <c r="J21" s="131">
        <f>IF(I21=0,"0,00",I21/SUM(I19:I21)*100)</f>
        <v>20.610119047619047</v>
      </c>
    </row>
    <row r="22" spans="1:10" x14ac:dyDescent="0.2">
      <c r="A22" s="220"/>
      <c r="B22" s="223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130</v>
      </c>
      <c r="D23" s="125" t="s">
        <v>128</v>
      </c>
      <c r="E23" s="126">
        <v>103</v>
      </c>
      <c r="F23" s="126">
        <v>420</v>
      </c>
      <c r="G23" s="126">
        <v>32</v>
      </c>
      <c r="H23" s="126">
        <v>13</v>
      </c>
      <c r="I23" s="126">
        <f t="shared" si="0"/>
        <v>568</v>
      </c>
      <c r="J23" s="127">
        <f>IF(I23=0,"0,00",I23/SUM(I22:I24)*100)</f>
        <v>78.83414295628036</v>
      </c>
    </row>
    <row r="24" spans="1:10" x14ac:dyDescent="0.2">
      <c r="A24" s="220"/>
      <c r="B24" s="223"/>
      <c r="C24" s="128" t="s">
        <v>141</v>
      </c>
      <c r="D24" s="129" t="s">
        <v>129</v>
      </c>
      <c r="E24" s="74">
        <v>136</v>
      </c>
      <c r="F24" s="74">
        <v>75</v>
      </c>
      <c r="G24" s="74">
        <v>1</v>
      </c>
      <c r="H24" s="74">
        <v>3</v>
      </c>
      <c r="I24" s="130">
        <f t="shared" si="0"/>
        <v>152.5</v>
      </c>
      <c r="J24" s="131">
        <f>IF(I24=0,"0,00",I24/SUM(I22:I24)*100)</f>
        <v>21.165857043719637</v>
      </c>
    </row>
    <row r="25" spans="1:10" x14ac:dyDescent="0.2">
      <c r="A25" s="220"/>
      <c r="B25" s="223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0"/>
      <c r="B26" s="223"/>
      <c r="C26" s="122" t="s">
        <v>131</v>
      </c>
      <c r="D26" s="125" t="s">
        <v>128</v>
      </c>
      <c r="E26" s="126">
        <v>75</v>
      </c>
      <c r="F26" s="126">
        <v>262</v>
      </c>
      <c r="G26" s="126">
        <v>35</v>
      </c>
      <c r="H26" s="126">
        <v>18</v>
      </c>
      <c r="I26" s="126">
        <f t="shared" si="0"/>
        <v>414.5</v>
      </c>
      <c r="J26" s="127">
        <f>IF(I26=0,"0,00",I26/SUM(I25:I27)*100)</f>
        <v>79.103053435114504</v>
      </c>
    </row>
    <row r="27" spans="1:10" x14ac:dyDescent="0.2">
      <c r="A27" s="221"/>
      <c r="B27" s="224"/>
      <c r="C27" s="133" t="s">
        <v>142</v>
      </c>
      <c r="D27" s="129" t="s">
        <v>129</v>
      </c>
      <c r="E27" s="74">
        <v>94</v>
      </c>
      <c r="F27" s="74">
        <v>55</v>
      </c>
      <c r="G27" s="74">
        <v>0</v>
      </c>
      <c r="H27" s="74">
        <v>3</v>
      </c>
      <c r="I27" s="130">
        <f t="shared" si="0"/>
        <v>109.5</v>
      </c>
      <c r="J27" s="131">
        <f>IF(I27=0,"0,00",I27/SUM(I25:I27)*100)</f>
        <v>20.896946564885496</v>
      </c>
    </row>
    <row r="28" spans="1:10" x14ac:dyDescent="0.2">
      <c r="A28" s="219" t="s">
        <v>133</v>
      </c>
      <c r="B28" s="222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127</v>
      </c>
      <c r="D29" s="125" t="s">
        <v>128</v>
      </c>
      <c r="E29" s="126">
        <v>232</v>
      </c>
      <c r="F29" s="126">
        <v>177</v>
      </c>
      <c r="G29" s="126">
        <v>30</v>
      </c>
      <c r="H29" s="126">
        <v>10</v>
      </c>
      <c r="I29" s="126">
        <f t="shared" si="0"/>
        <v>378</v>
      </c>
      <c r="J29" s="127">
        <f>IF(I29=0,"0,00",I29/SUM(I28:I30)*100)</f>
        <v>76.440849342770477</v>
      </c>
    </row>
    <row r="30" spans="1:10" x14ac:dyDescent="0.2">
      <c r="A30" s="220"/>
      <c r="B30" s="223"/>
      <c r="C30" s="128" t="s">
        <v>143</v>
      </c>
      <c r="D30" s="129" t="s">
        <v>129</v>
      </c>
      <c r="E30" s="74">
        <v>83</v>
      </c>
      <c r="F30" s="74">
        <v>34</v>
      </c>
      <c r="G30" s="74">
        <v>13</v>
      </c>
      <c r="H30" s="74">
        <v>6</v>
      </c>
      <c r="I30" s="130">
        <f t="shared" si="0"/>
        <v>116.5</v>
      </c>
      <c r="J30" s="131">
        <f>IF(I30=0,"0,00",I30/SUM(I28:I30)*100)</f>
        <v>23.559150657229523</v>
      </c>
    </row>
    <row r="31" spans="1:10" x14ac:dyDescent="0.2">
      <c r="A31" s="220"/>
      <c r="B31" s="223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130</v>
      </c>
      <c r="D32" s="125" t="s">
        <v>128</v>
      </c>
      <c r="E32" s="126">
        <v>245</v>
      </c>
      <c r="F32" s="126">
        <v>170</v>
      </c>
      <c r="G32" s="126">
        <v>26</v>
      </c>
      <c r="H32" s="126">
        <v>8</v>
      </c>
      <c r="I32" s="126">
        <f t="shared" si="0"/>
        <v>364.5</v>
      </c>
      <c r="J32" s="127">
        <f>IF(I32=0,"0,00",I32/SUM(I31:I33)*100)</f>
        <v>73.413897280966765</v>
      </c>
    </row>
    <row r="33" spans="1:10" x14ac:dyDescent="0.2">
      <c r="A33" s="220"/>
      <c r="B33" s="223"/>
      <c r="C33" s="128" t="s">
        <v>144</v>
      </c>
      <c r="D33" s="129" t="s">
        <v>129</v>
      </c>
      <c r="E33" s="74">
        <v>86</v>
      </c>
      <c r="F33" s="74">
        <v>45</v>
      </c>
      <c r="G33" s="74">
        <v>12</v>
      </c>
      <c r="H33" s="74">
        <v>8</v>
      </c>
      <c r="I33" s="130">
        <f t="shared" si="0"/>
        <v>132</v>
      </c>
      <c r="J33" s="131">
        <f>IF(I33=0,"0,00",I33/SUM(I31:I33)*100)</f>
        <v>26.586102719033235</v>
      </c>
    </row>
    <row r="34" spans="1:10" x14ac:dyDescent="0.2">
      <c r="A34" s="220"/>
      <c r="B34" s="223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131</v>
      </c>
      <c r="D35" s="125" t="s">
        <v>128</v>
      </c>
      <c r="E35" s="126">
        <v>241</v>
      </c>
      <c r="F35" s="126">
        <v>193</v>
      </c>
      <c r="G35" s="126">
        <v>32</v>
      </c>
      <c r="H35" s="126">
        <v>8</v>
      </c>
      <c r="I35" s="126">
        <f t="shared" si="0"/>
        <v>397.5</v>
      </c>
      <c r="J35" s="127">
        <f>IF(I35=0,"0,00",I35/SUM(I34:I36)*100)</f>
        <v>76.003824091778199</v>
      </c>
    </row>
    <row r="36" spans="1:10" x14ac:dyDescent="0.2">
      <c r="A36" s="221"/>
      <c r="B36" s="224"/>
      <c r="C36" s="133" t="s">
        <v>145</v>
      </c>
      <c r="D36" s="129" t="s">
        <v>129</v>
      </c>
      <c r="E36" s="74">
        <v>88</v>
      </c>
      <c r="F36" s="74">
        <v>41</v>
      </c>
      <c r="G36" s="74">
        <v>14</v>
      </c>
      <c r="H36" s="74">
        <v>5</v>
      </c>
      <c r="I36" s="130">
        <f t="shared" si="0"/>
        <v>125.5</v>
      </c>
      <c r="J36" s="131">
        <f>IF(I36=0,"0,00",I36/SUM(I34:I36)*100)</f>
        <v>23.996175908221797</v>
      </c>
    </row>
    <row r="37" spans="1:10" x14ac:dyDescent="0.2">
      <c r="A37" s="219" t="s">
        <v>134</v>
      </c>
      <c r="B37" s="222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127</v>
      </c>
      <c r="D38" s="125" t="s">
        <v>128</v>
      </c>
      <c r="E38" s="126">
        <v>365</v>
      </c>
      <c r="F38" s="126">
        <v>189</v>
      </c>
      <c r="G38" s="126">
        <v>23</v>
      </c>
      <c r="H38" s="126">
        <v>9</v>
      </c>
      <c r="I38" s="126">
        <f t="shared" si="0"/>
        <v>440</v>
      </c>
      <c r="J38" s="127">
        <f>IF(I38=0,"0,00",I38/SUM(I37:I39)*100)</f>
        <v>79.927338782924622</v>
      </c>
    </row>
    <row r="39" spans="1:10" x14ac:dyDescent="0.2">
      <c r="A39" s="220"/>
      <c r="B39" s="223"/>
      <c r="C39" s="128" t="s">
        <v>146</v>
      </c>
      <c r="D39" s="129" t="s">
        <v>129</v>
      </c>
      <c r="E39" s="74">
        <v>5</v>
      </c>
      <c r="F39" s="74">
        <v>98</v>
      </c>
      <c r="G39" s="74">
        <v>0</v>
      </c>
      <c r="H39" s="74">
        <v>4</v>
      </c>
      <c r="I39" s="130">
        <f t="shared" si="0"/>
        <v>110.5</v>
      </c>
      <c r="J39" s="131">
        <f>IF(I39=0,"0,00",I39/SUM(I37:I39)*100)</f>
        <v>20.072661217075385</v>
      </c>
    </row>
    <row r="40" spans="1:10" x14ac:dyDescent="0.2">
      <c r="A40" s="220"/>
      <c r="B40" s="223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130</v>
      </c>
      <c r="D41" s="125" t="s">
        <v>128</v>
      </c>
      <c r="E41" s="126">
        <v>369</v>
      </c>
      <c r="F41" s="126">
        <v>180</v>
      </c>
      <c r="G41" s="126">
        <v>24</v>
      </c>
      <c r="H41" s="126">
        <v>5</v>
      </c>
      <c r="I41" s="126">
        <f t="shared" si="0"/>
        <v>425</v>
      </c>
      <c r="J41" s="127">
        <f>IF(I41=0,"0,00",I41/SUM(I40:I42)*100)</f>
        <v>84.158415841584159</v>
      </c>
    </row>
    <row r="42" spans="1:10" x14ac:dyDescent="0.2">
      <c r="A42" s="220"/>
      <c r="B42" s="223"/>
      <c r="C42" s="128" t="s">
        <v>147</v>
      </c>
      <c r="D42" s="129" t="s">
        <v>129</v>
      </c>
      <c r="E42" s="74">
        <v>4</v>
      </c>
      <c r="F42" s="74">
        <v>68</v>
      </c>
      <c r="G42" s="74">
        <v>0</v>
      </c>
      <c r="H42" s="74">
        <v>4</v>
      </c>
      <c r="I42" s="130">
        <f t="shared" si="0"/>
        <v>80</v>
      </c>
      <c r="J42" s="131">
        <f>IF(I42=0,"0,00",I42/SUM(I40:I42)*100)</f>
        <v>15.841584158415841</v>
      </c>
    </row>
    <row r="43" spans="1:10" x14ac:dyDescent="0.2">
      <c r="A43" s="220"/>
      <c r="B43" s="223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131</v>
      </c>
      <c r="D44" s="125" t="s">
        <v>128</v>
      </c>
      <c r="E44" s="126">
        <v>393</v>
      </c>
      <c r="F44" s="126">
        <v>166</v>
      </c>
      <c r="G44" s="126">
        <v>23</v>
      </c>
      <c r="H44" s="126">
        <v>6</v>
      </c>
      <c r="I44" s="126">
        <f t="shared" si="0"/>
        <v>423.5</v>
      </c>
      <c r="J44" s="127">
        <f>IF(I44=0,"0,00",I44/SUM(I43:I45)*100)</f>
        <v>86.516853932584269</v>
      </c>
    </row>
    <row r="45" spans="1:10" x14ac:dyDescent="0.2">
      <c r="A45" s="221"/>
      <c r="B45" s="224"/>
      <c r="C45" s="133" t="s">
        <v>148</v>
      </c>
      <c r="D45" s="129" t="s">
        <v>129</v>
      </c>
      <c r="E45" s="74">
        <v>4</v>
      </c>
      <c r="F45" s="74">
        <v>59</v>
      </c>
      <c r="G45" s="74">
        <v>0</v>
      </c>
      <c r="H45" s="74">
        <v>2</v>
      </c>
      <c r="I45" s="135">
        <f t="shared" si="0"/>
        <v>66</v>
      </c>
      <c r="J45" s="131">
        <f>IF(I45=0,"0,00",I45/SUM(I43:I45)*100)</f>
        <v>13.48314606741573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95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96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97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98</v>
      </c>
      <c r="B8" s="244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4" t="s">
        <v>100</v>
      </c>
      <c r="M8" s="244"/>
      <c r="N8" s="244"/>
      <c r="O8" s="243" t="str">
        <f>'G-1'!D5</f>
        <v>CALLE 45 X CARRERA 1</v>
      </c>
      <c r="P8" s="243"/>
      <c r="Q8" s="243"/>
      <c r="R8" s="243"/>
      <c r="S8" s="243"/>
      <c r="T8" s="92"/>
      <c r="U8" s="92"/>
      <c r="V8" s="244" t="s">
        <v>101</v>
      </c>
      <c r="W8" s="244"/>
      <c r="X8" s="244"/>
      <c r="Y8" s="243">
        <f>'G-1'!L5</f>
        <v>2401</v>
      </c>
      <c r="Z8" s="243"/>
      <c r="AA8" s="243"/>
      <c r="AB8" s="92"/>
      <c r="AC8" s="92"/>
      <c r="AD8" s="92"/>
      <c r="AE8" s="92"/>
      <c r="AF8" s="92"/>
      <c r="AG8" s="92"/>
      <c r="AH8" s="244" t="s">
        <v>102</v>
      </c>
      <c r="AI8" s="244"/>
      <c r="AJ8" s="245">
        <f>'G-1'!S6</f>
        <v>44176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136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793</v>
      </c>
      <c r="AV12" s="97">
        <f t="shared" si="0"/>
        <v>822</v>
      </c>
      <c r="AW12" s="97">
        <f t="shared" si="0"/>
        <v>859.5</v>
      </c>
      <c r="AX12" s="97">
        <f t="shared" si="0"/>
        <v>884</v>
      </c>
      <c r="AY12" s="97">
        <f t="shared" si="0"/>
        <v>870.5</v>
      </c>
      <c r="AZ12" s="97">
        <f t="shared" si="0"/>
        <v>918.5</v>
      </c>
      <c r="BA12" s="97">
        <f t="shared" si="0"/>
        <v>954.5</v>
      </c>
      <c r="BB12" s="97"/>
      <c r="BC12" s="97"/>
      <c r="BD12" s="97"/>
      <c r="BE12" s="97">
        <f t="shared" ref="BE12:BQ12" si="1">P14</f>
        <v>1060</v>
      </c>
      <c r="BF12" s="97">
        <f t="shared" si="1"/>
        <v>1131.5</v>
      </c>
      <c r="BG12" s="97">
        <f t="shared" si="1"/>
        <v>1173</v>
      </c>
      <c r="BH12" s="97">
        <f t="shared" si="1"/>
        <v>1217</v>
      </c>
      <c r="BI12" s="97">
        <f t="shared" si="1"/>
        <v>1106.5</v>
      </c>
      <c r="BJ12" s="97">
        <f t="shared" si="1"/>
        <v>1054.5</v>
      </c>
      <c r="BK12" s="97">
        <f t="shared" si="1"/>
        <v>1026.5</v>
      </c>
      <c r="BL12" s="97">
        <f t="shared" si="1"/>
        <v>1004</v>
      </c>
      <c r="BM12" s="97">
        <f t="shared" si="1"/>
        <v>1012</v>
      </c>
      <c r="BN12" s="97">
        <f t="shared" si="1"/>
        <v>1032</v>
      </c>
      <c r="BO12" s="97">
        <f t="shared" si="1"/>
        <v>1038</v>
      </c>
      <c r="BP12" s="97">
        <f t="shared" si="1"/>
        <v>1076.5</v>
      </c>
      <c r="BQ12" s="97">
        <f t="shared" si="1"/>
        <v>1081</v>
      </c>
      <c r="BR12" s="97"/>
      <c r="BS12" s="97"/>
      <c r="BT12" s="97"/>
      <c r="BU12" s="97">
        <f t="shared" ref="BU12:CC12" si="2">AG14</f>
        <v>1278.5</v>
      </c>
      <c r="BV12" s="97">
        <f t="shared" si="2"/>
        <v>990.5</v>
      </c>
      <c r="BW12" s="97">
        <f t="shared" si="2"/>
        <v>699</v>
      </c>
      <c r="BX12" s="97">
        <f t="shared" si="2"/>
        <v>353.5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181</v>
      </c>
      <c r="C13" s="149">
        <f>'G-1'!F11</f>
        <v>185</v>
      </c>
      <c r="D13" s="149">
        <f>'G-1'!F12</f>
        <v>205.5</v>
      </c>
      <c r="E13" s="149">
        <f>'G-1'!F13</f>
        <v>221.5</v>
      </c>
      <c r="F13" s="149">
        <f>'G-1'!F14</f>
        <v>210</v>
      </c>
      <c r="G13" s="149">
        <f>'G-1'!F15</f>
        <v>222.5</v>
      </c>
      <c r="H13" s="149">
        <f>'G-1'!F16</f>
        <v>230</v>
      </c>
      <c r="I13" s="149">
        <f>'G-1'!F17</f>
        <v>208</v>
      </c>
      <c r="J13" s="149">
        <f>'G-1'!F18</f>
        <v>258</v>
      </c>
      <c r="K13" s="149">
        <f>'G-1'!F19</f>
        <v>258.5</v>
      </c>
      <c r="L13" s="150"/>
      <c r="M13" s="149">
        <f>'G-1'!F20</f>
        <v>224.5</v>
      </c>
      <c r="N13" s="149">
        <f>'G-1'!F21</f>
        <v>241</v>
      </c>
      <c r="O13" s="149">
        <f>'G-1'!F22</f>
        <v>230.5</v>
      </c>
      <c r="P13" s="149">
        <f>'G-1'!M10</f>
        <v>364</v>
      </c>
      <c r="Q13" s="149">
        <f>'G-1'!M11</f>
        <v>296</v>
      </c>
      <c r="R13" s="149">
        <f>'G-1'!M12</f>
        <v>282.5</v>
      </c>
      <c r="S13" s="149">
        <f>'G-1'!M13</f>
        <v>274.5</v>
      </c>
      <c r="T13" s="149">
        <f>'G-1'!M14</f>
        <v>253.5</v>
      </c>
      <c r="U13" s="149">
        <f>'G-1'!M15</f>
        <v>244</v>
      </c>
      <c r="V13" s="149">
        <f>'G-1'!M16</f>
        <v>254.5</v>
      </c>
      <c r="W13" s="149">
        <f>'G-1'!M17</f>
        <v>252</v>
      </c>
      <c r="X13" s="149">
        <f>'G-1'!M18</f>
        <v>261.5</v>
      </c>
      <c r="Y13" s="149">
        <f>'G-1'!M19</f>
        <v>264</v>
      </c>
      <c r="Z13" s="149">
        <f>'G-1'!M20</f>
        <v>260.5</v>
      </c>
      <c r="AA13" s="149">
        <f>'G-1'!M21</f>
        <v>290.5</v>
      </c>
      <c r="AB13" s="149">
        <f>'G-1'!M22</f>
        <v>266</v>
      </c>
      <c r="AC13" s="150"/>
      <c r="AD13" s="149">
        <f>'G-1'!T10</f>
        <v>288</v>
      </c>
      <c r="AE13" s="149">
        <f>'G-1'!T11</f>
        <v>291.5</v>
      </c>
      <c r="AF13" s="149">
        <f>'G-1'!T12</f>
        <v>345.5</v>
      </c>
      <c r="AG13" s="149">
        <f>'G-1'!T13</f>
        <v>353.5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793</v>
      </c>
      <c r="F14" s="149">
        <f t="shared" ref="F14:K14" si="3">C13+D13+E13+F13</f>
        <v>822</v>
      </c>
      <c r="G14" s="149">
        <f t="shared" si="3"/>
        <v>859.5</v>
      </c>
      <c r="H14" s="149">
        <f t="shared" si="3"/>
        <v>884</v>
      </c>
      <c r="I14" s="149">
        <f t="shared" si="3"/>
        <v>870.5</v>
      </c>
      <c r="J14" s="149">
        <f t="shared" si="3"/>
        <v>918.5</v>
      </c>
      <c r="K14" s="149">
        <f t="shared" si="3"/>
        <v>954.5</v>
      </c>
      <c r="L14" s="150"/>
      <c r="M14" s="149"/>
      <c r="N14" s="149"/>
      <c r="O14" s="149"/>
      <c r="P14" s="149">
        <f>M13+N13+O13+P13</f>
        <v>1060</v>
      </c>
      <c r="Q14" s="149">
        <f t="shared" ref="Q14:AB14" si="4">N13+O13+P13+Q13</f>
        <v>1131.5</v>
      </c>
      <c r="R14" s="149">
        <f t="shared" si="4"/>
        <v>1173</v>
      </c>
      <c r="S14" s="149">
        <f t="shared" si="4"/>
        <v>1217</v>
      </c>
      <c r="T14" s="149">
        <f t="shared" si="4"/>
        <v>1106.5</v>
      </c>
      <c r="U14" s="149">
        <f t="shared" si="4"/>
        <v>1054.5</v>
      </c>
      <c r="V14" s="149">
        <f t="shared" si="4"/>
        <v>1026.5</v>
      </c>
      <c r="W14" s="149">
        <f t="shared" si="4"/>
        <v>1004</v>
      </c>
      <c r="X14" s="149">
        <f t="shared" si="4"/>
        <v>1012</v>
      </c>
      <c r="Y14" s="149">
        <f t="shared" si="4"/>
        <v>1032</v>
      </c>
      <c r="Z14" s="149">
        <f t="shared" si="4"/>
        <v>1038</v>
      </c>
      <c r="AA14" s="149">
        <f t="shared" si="4"/>
        <v>1076.5</v>
      </c>
      <c r="AB14" s="149">
        <f t="shared" si="4"/>
        <v>1081</v>
      </c>
      <c r="AC14" s="150"/>
      <c r="AD14" s="149"/>
      <c r="AE14" s="149"/>
      <c r="AF14" s="149"/>
      <c r="AG14" s="149">
        <f>AD13+AE13+AF13+AG13</f>
        <v>1278.5</v>
      </c>
      <c r="AH14" s="149">
        <f t="shared" ref="AH14:AO14" si="5">AE13+AF13+AG13+AH13</f>
        <v>990.5</v>
      </c>
      <c r="AI14" s="149">
        <f t="shared" si="5"/>
        <v>699</v>
      </c>
      <c r="AJ14" s="149">
        <f t="shared" si="5"/>
        <v>353.5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0.83438818565400841</v>
      </c>
      <c r="H15" s="152"/>
      <c r="I15" s="152" t="s">
        <v>110</v>
      </c>
      <c r="J15" s="153">
        <f>DIRECCIONALIDAD!J12/100</f>
        <v>0.16561181434599156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0.81132075471698117</v>
      </c>
      <c r="V15" s="152"/>
      <c r="W15" s="152"/>
      <c r="X15" s="152"/>
      <c r="Y15" s="152" t="s">
        <v>110</v>
      </c>
      <c r="Z15" s="153">
        <f>DIRECCIONALIDAD!J15/100</f>
        <v>0.18867924528301888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0.8032904148783977</v>
      </c>
      <c r="AL15" s="152"/>
      <c r="AM15" s="152"/>
      <c r="AN15" s="152" t="s">
        <v>110</v>
      </c>
      <c r="AO15" s="155">
        <f>DIRECCIONALIDAD!J18/100</f>
        <v>0.19670958512160225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153</v>
      </c>
      <c r="B16" s="160">
        <f>MAX(B14:K14)</f>
        <v>954.5</v>
      </c>
      <c r="C16" s="152" t="s">
        <v>108</v>
      </c>
      <c r="D16" s="161">
        <f>+B16*D15</f>
        <v>0</v>
      </c>
      <c r="E16" s="152"/>
      <c r="F16" s="152" t="s">
        <v>109</v>
      </c>
      <c r="G16" s="161">
        <f>+B16*G15</f>
        <v>796.42352320675104</v>
      </c>
      <c r="H16" s="152"/>
      <c r="I16" s="152" t="s">
        <v>110</v>
      </c>
      <c r="J16" s="161">
        <f>+B16*J15</f>
        <v>158.07647679324896</v>
      </c>
      <c r="K16" s="154"/>
      <c r="L16" s="148"/>
      <c r="M16" s="160">
        <f>MAX(M14:AB14)</f>
        <v>1217</v>
      </c>
      <c r="N16" s="152"/>
      <c r="O16" s="152" t="s">
        <v>108</v>
      </c>
      <c r="P16" s="162">
        <f>+M16*P15</f>
        <v>0</v>
      </c>
      <c r="Q16" s="152"/>
      <c r="R16" s="152"/>
      <c r="S16" s="152"/>
      <c r="T16" s="152" t="s">
        <v>109</v>
      </c>
      <c r="U16" s="162">
        <f>+M16*U15</f>
        <v>987.37735849056605</v>
      </c>
      <c r="V16" s="152"/>
      <c r="W16" s="152"/>
      <c r="X16" s="152"/>
      <c r="Y16" s="152" t="s">
        <v>110</v>
      </c>
      <c r="Z16" s="162">
        <f>+M16*Z15</f>
        <v>229.62264150943398</v>
      </c>
      <c r="AA16" s="152"/>
      <c r="AB16" s="154"/>
      <c r="AC16" s="148"/>
      <c r="AD16" s="160">
        <f>MAX(AD14:AO14)</f>
        <v>1278.5</v>
      </c>
      <c r="AE16" s="152" t="s">
        <v>108</v>
      </c>
      <c r="AF16" s="161">
        <f>+AD16*AF15</f>
        <v>0</v>
      </c>
      <c r="AG16" s="152"/>
      <c r="AH16" s="152"/>
      <c r="AI16" s="152"/>
      <c r="AJ16" s="152" t="s">
        <v>109</v>
      </c>
      <c r="AK16" s="161">
        <f>+AD16*AK15</f>
        <v>1027.0067954220315</v>
      </c>
      <c r="AL16" s="152"/>
      <c r="AM16" s="152"/>
      <c r="AN16" s="152" t="s">
        <v>110</v>
      </c>
      <c r="AO16" s="163">
        <f>+AD16*AO15</f>
        <v>251.49320457796847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104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305.5</v>
      </c>
      <c r="C18" s="149">
        <f>'G-2'!F11</f>
        <v>327</v>
      </c>
      <c r="D18" s="149">
        <f>'G-2'!F12</f>
        <v>343</v>
      </c>
      <c r="E18" s="149">
        <f>'G-2'!F13</f>
        <v>288.5</v>
      </c>
      <c r="F18" s="149">
        <f>'G-2'!F14</f>
        <v>382.5</v>
      </c>
      <c r="G18" s="149">
        <f>'G-2'!F15</f>
        <v>337</v>
      </c>
      <c r="H18" s="149">
        <f>'G-2'!F16</f>
        <v>355.5</v>
      </c>
      <c r="I18" s="149">
        <f>'G-2'!F17</f>
        <v>286.5</v>
      </c>
      <c r="J18" s="149">
        <f>'G-2'!F18</f>
        <v>370.5</v>
      </c>
      <c r="K18" s="149">
        <f>'G-2'!F19</f>
        <v>296</v>
      </c>
      <c r="L18" s="150"/>
      <c r="M18" s="149">
        <f>'G-2'!F20</f>
        <v>304.5</v>
      </c>
      <c r="N18" s="149">
        <f>'G-2'!F21</f>
        <v>285.5</v>
      </c>
      <c r="O18" s="149">
        <f>'G-2'!F22</f>
        <v>274</v>
      </c>
      <c r="P18" s="149">
        <f>'G-2'!M10</f>
        <v>300</v>
      </c>
      <c r="Q18" s="149">
        <f>'G-2'!M11</f>
        <v>304.5</v>
      </c>
      <c r="R18" s="149">
        <f>'G-2'!M12</f>
        <v>286</v>
      </c>
      <c r="S18" s="149">
        <f>'G-2'!M13</f>
        <v>289.5</v>
      </c>
      <c r="T18" s="149">
        <f>'G-2'!M14</f>
        <v>271.5</v>
      </c>
      <c r="U18" s="149">
        <f>'G-2'!M15</f>
        <v>260</v>
      </c>
      <c r="V18" s="149">
        <f>'G-2'!M16</f>
        <v>263.5</v>
      </c>
      <c r="W18" s="149">
        <f>'G-2'!M17</f>
        <v>278.5</v>
      </c>
      <c r="X18" s="149">
        <f>'G-2'!M18</f>
        <v>280.5</v>
      </c>
      <c r="Y18" s="149">
        <f>'G-2'!M19</f>
        <v>343</v>
      </c>
      <c r="Z18" s="149">
        <f>'G-2'!M20</f>
        <v>326</v>
      </c>
      <c r="AA18" s="149">
        <f>'G-2'!M21</f>
        <v>277.5</v>
      </c>
      <c r="AB18" s="149">
        <f>'G-2'!M22</f>
        <v>353</v>
      </c>
      <c r="AC18" s="150"/>
      <c r="AD18" s="149">
        <f>'G-2'!T10</f>
        <v>280.5</v>
      </c>
      <c r="AE18" s="149">
        <f>'G-2'!T11</f>
        <v>280.5</v>
      </c>
      <c r="AF18" s="149">
        <f>'G-2'!T12</f>
        <v>357.5</v>
      </c>
      <c r="AG18" s="149">
        <f>'G-2'!T13</f>
        <v>266.5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1264</v>
      </c>
      <c r="AV18" s="101">
        <f t="shared" si="6"/>
        <v>1341</v>
      </c>
      <c r="AW18" s="101">
        <f t="shared" si="6"/>
        <v>1351</v>
      </c>
      <c r="AX18" s="101">
        <f t="shared" si="6"/>
        <v>1363.5</v>
      </c>
      <c r="AY18" s="101">
        <f t="shared" si="6"/>
        <v>1361.5</v>
      </c>
      <c r="AZ18" s="101">
        <f t="shared" si="6"/>
        <v>1349.5</v>
      </c>
      <c r="BA18" s="101">
        <f t="shared" si="6"/>
        <v>1308.5</v>
      </c>
      <c r="BB18" s="101"/>
      <c r="BC18" s="101"/>
      <c r="BD18" s="101"/>
      <c r="BE18" s="101">
        <f t="shared" ref="BE18:BQ18" si="7">P19</f>
        <v>1164</v>
      </c>
      <c r="BF18" s="101">
        <f t="shared" si="7"/>
        <v>1164</v>
      </c>
      <c r="BG18" s="101">
        <f t="shared" si="7"/>
        <v>1164.5</v>
      </c>
      <c r="BH18" s="101">
        <f t="shared" si="7"/>
        <v>1180</v>
      </c>
      <c r="BI18" s="101">
        <f t="shared" si="7"/>
        <v>1151.5</v>
      </c>
      <c r="BJ18" s="101">
        <f t="shared" si="7"/>
        <v>1107</v>
      </c>
      <c r="BK18" s="101">
        <f t="shared" si="7"/>
        <v>1084.5</v>
      </c>
      <c r="BL18" s="101">
        <f t="shared" si="7"/>
        <v>1073.5</v>
      </c>
      <c r="BM18" s="101">
        <f t="shared" si="7"/>
        <v>1082.5</v>
      </c>
      <c r="BN18" s="101">
        <f t="shared" si="7"/>
        <v>1165.5</v>
      </c>
      <c r="BO18" s="101">
        <f t="shared" si="7"/>
        <v>1228</v>
      </c>
      <c r="BP18" s="101">
        <f t="shared" si="7"/>
        <v>1227</v>
      </c>
      <c r="BQ18" s="101">
        <f t="shared" si="7"/>
        <v>1299.5</v>
      </c>
      <c r="BR18" s="101"/>
      <c r="BS18" s="101"/>
      <c r="BT18" s="101"/>
      <c r="BU18" s="101">
        <f t="shared" ref="BU18:CC18" si="8">AG19</f>
        <v>1185</v>
      </c>
      <c r="BV18" s="101">
        <f t="shared" si="8"/>
        <v>904.5</v>
      </c>
      <c r="BW18" s="101">
        <f t="shared" si="8"/>
        <v>624</v>
      </c>
      <c r="BX18" s="101">
        <f t="shared" si="8"/>
        <v>266.5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1264</v>
      </c>
      <c r="F19" s="149">
        <f t="shared" ref="F19:K19" si="9">C18+D18+E18+F18</f>
        <v>1341</v>
      </c>
      <c r="G19" s="149">
        <f t="shared" si="9"/>
        <v>1351</v>
      </c>
      <c r="H19" s="149">
        <f t="shared" si="9"/>
        <v>1363.5</v>
      </c>
      <c r="I19" s="149">
        <f t="shared" si="9"/>
        <v>1361.5</v>
      </c>
      <c r="J19" s="149">
        <f t="shared" si="9"/>
        <v>1349.5</v>
      </c>
      <c r="K19" s="149">
        <f t="shared" si="9"/>
        <v>1308.5</v>
      </c>
      <c r="L19" s="150"/>
      <c r="M19" s="149"/>
      <c r="N19" s="149"/>
      <c r="O19" s="149"/>
      <c r="P19" s="149">
        <f>M18+N18+O18+P18</f>
        <v>1164</v>
      </c>
      <c r="Q19" s="149">
        <f t="shared" ref="Q19:AB19" si="10">N18+O18+P18+Q18</f>
        <v>1164</v>
      </c>
      <c r="R19" s="149">
        <f t="shared" si="10"/>
        <v>1164.5</v>
      </c>
      <c r="S19" s="149">
        <f t="shared" si="10"/>
        <v>1180</v>
      </c>
      <c r="T19" s="149">
        <f t="shared" si="10"/>
        <v>1151.5</v>
      </c>
      <c r="U19" s="149">
        <f t="shared" si="10"/>
        <v>1107</v>
      </c>
      <c r="V19" s="149">
        <f t="shared" si="10"/>
        <v>1084.5</v>
      </c>
      <c r="W19" s="149">
        <f t="shared" si="10"/>
        <v>1073.5</v>
      </c>
      <c r="X19" s="149">
        <f t="shared" si="10"/>
        <v>1082.5</v>
      </c>
      <c r="Y19" s="149">
        <f t="shared" si="10"/>
        <v>1165.5</v>
      </c>
      <c r="Z19" s="149">
        <f t="shared" si="10"/>
        <v>1228</v>
      </c>
      <c r="AA19" s="149">
        <f t="shared" si="10"/>
        <v>1227</v>
      </c>
      <c r="AB19" s="149">
        <f t="shared" si="10"/>
        <v>1299.5</v>
      </c>
      <c r="AC19" s="150"/>
      <c r="AD19" s="149"/>
      <c r="AE19" s="149"/>
      <c r="AF19" s="149"/>
      <c r="AG19" s="149">
        <f>AD18+AE18+AF18+AG18</f>
        <v>1185</v>
      </c>
      <c r="AH19" s="149">
        <f t="shared" ref="AH19:AO19" si="11">AE18+AF18+AG18+AH18</f>
        <v>904.5</v>
      </c>
      <c r="AI19" s="149">
        <f t="shared" si="11"/>
        <v>624</v>
      </c>
      <c r="AJ19" s="149">
        <f t="shared" si="11"/>
        <v>266.5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851</v>
      </c>
      <c r="AV19" s="101">
        <f t="shared" si="12"/>
        <v>888.5</v>
      </c>
      <c r="AW19" s="101">
        <f t="shared" si="12"/>
        <v>900.5</v>
      </c>
      <c r="AX19" s="101">
        <f t="shared" si="12"/>
        <v>905</v>
      </c>
      <c r="AY19" s="101">
        <f t="shared" si="12"/>
        <v>988</v>
      </c>
      <c r="AZ19" s="101">
        <f t="shared" si="12"/>
        <v>953</v>
      </c>
      <c r="BA19" s="101">
        <f t="shared" si="12"/>
        <v>938</v>
      </c>
      <c r="BB19" s="101"/>
      <c r="BC19" s="101"/>
      <c r="BD19" s="101"/>
      <c r="BE19" s="101">
        <f t="shared" ref="BE19:BQ19" si="13">P29</f>
        <v>842</v>
      </c>
      <c r="BF19" s="101">
        <f t="shared" si="13"/>
        <v>880.5</v>
      </c>
      <c r="BG19" s="101">
        <f t="shared" si="13"/>
        <v>942.5</v>
      </c>
      <c r="BH19" s="101">
        <f t="shared" si="13"/>
        <v>997.5</v>
      </c>
      <c r="BI19" s="101">
        <f t="shared" si="13"/>
        <v>974</v>
      </c>
      <c r="BJ19" s="101">
        <f t="shared" si="13"/>
        <v>985</v>
      </c>
      <c r="BK19" s="101">
        <f t="shared" si="13"/>
        <v>950</v>
      </c>
      <c r="BL19" s="101">
        <f t="shared" si="13"/>
        <v>918</v>
      </c>
      <c r="BM19" s="101">
        <f t="shared" si="13"/>
        <v>899</v>
      </c>
      <c r="BN19" s="101">
        <f t="shared" si="13"/>
        <v>912.5</v>
      </c>
      <c r="BO19" s="101">
        <f t="shared" si="13"/>
        <v>984.5</v>
      </c>
      <c r="BP19" s="101">
        <f t="shared" si="13"/>
        <v>1039.5</v>
      </c>
      <c r="BQ19" s="101">
        <f t="shared" si="13"/>
        <v>1043.5</v>
      </c>
      <c r="BR19" s="101"/>
      <c r="BS19" s="101"/>
      <c r="BT19" s="101"/>
      <c r="BU19" s="101">
        <f t="shared" ref="BU19:CC19" si="14">AG29</f>
        <v>927.5</v>
      </c>
      <c r="BV19" s="101">
        <f t="shared" si="14"/>
        <v>720.5</v>
      </c>
      <c r="BW19" s="101">
        <f t="shared" si="14"/>
        <v>489.5</v>
      </c>
      <c r="BX19" s="101">
        <f t="shared" si="14"/>
        <v>256.5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0.79389880952380953</v>
      </c>
      <c r="H20" s="152"/>
      <c r="I20" s="152" t="s">
        <v>110</v>
      </c>
      <c r="J20" s="153">
        <f>DIRECCIONALIDAD!J21/100</f>
        <v>0.20610119047619047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0.78834142956280362</v>
      </c>
      <c r="V20" s="152"/>
      <c r="W20" s="152"/>
      <c r="X20" s="152"/>
      <c r="Y20" s="152" t="s">
        <v>110</v>
      </c>
      <c r="Z20" s="153">
        <f>DIRECCIONALIDAD!J24/100</f>
        <v>0.21165857043719638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0.79103053435114501</v>
      </c>
      <c r="AL20" s="152"/>
      <c r="AM20" s="152"/>
      <c r="AN20" s="152" t="s">
        <v>110</v>
      </c>
      <c r="AO20" s="155">
        <f>DIRECCIONALIDAD!J27/100</f>
        <v>0.20896946564885496</v>
      </c>
      <c r="AP20" s="92"/>
      <c r="AQ20" s="92"/>
      <c r="AR20" s="92"/>
      <c r="AS20" s="92"/>
      <c r="AT20" s="92"/>
      <c r="AU20" s="92">
        <f t="shared" ref="AU20:BA20" si="15">E24</f>
        <v>726</v>
      </c>
      <c r="AV20" s="92">
        <f t="shared" si="15"/>
        <v>771</v>
      </c>
      <c r="AW20" s="92">
        <f t="shared" si="15"/>
        <v>790</v>
      </c>
      <c r="AX20" s="92">
        <f t="shared" si="15"/>
        <v>809.5</v>
      </c>
      <c r="AY20" s="92">
        <f t="shared" si="15"/>
        <v>806.5</v>
      </c>
      <c r="AZ20" s="92">
        <f t="shared" si="15"/>
        <v>859</v>
      </c>
      <c r="BA20" s="92">
        <f t="shared" si="15"/>
        <v>927</v>
      </c>
      <c r="BB20" s="92"/>
      <c r="BC20" s="92"/>
      <c r="BD20" s="92"/>
      <c r="BE20" s="92">
        <f t="shared" ref="BE20:BQ20" si="16">P24</f>
        <v>880</v>
      </c>
      <c r="BF20" s="92">
        <f t="shared" si="16"/>
        <v>900</v>
      </c>
      <c r="BG20" s="92">
        <f t="shared" si="16"/>
        <v>875.5</v>
      </c>
      <c r="BH20" s="92">
        <f t="shared" si="16"/>
        <v>874</v>
      </c>
      <c r="BI20" s="92">
        <f t="shared" si="16"/>
        <v>863</v>
      </c>
      <c r="BJ20" s="92">
        <f t="shared" si="16"/>
        <v>844</v>
      </c>
      <c r="BK20" s="92">
        <f t="shared" si="16"/>
        <v>865.5</v>
      </c>
      <c r="BL20" s="92">
        <f t="shared" si="16"/>
        <v>859</v>
      </c>
      <c r="BM20" s="92">
        <f t="shared" si="16"/>
        <v>862</v>
      </c>
      <c r="BN20" s="92">
        <f t="shared" si="16"/>
        <v>892</v>
      </c>
      <c r="BO20" s="92">
        <f t="shared" si="16"/>
        <v>899</v>
      </c>
      <c r="BP20" s="92">
        <f t="shared" si="16"/>
        <v>945.5</v>
      </c>
      <c r="BQ20" s="92">
        <f t="shared" si="16"/>
        <v>950.5</v>
      </c>
      <c r="BR20" s="92"/>
      <c r="BS20" s="92"/>
      <c r="BT20" s="92"/>
      <c r="BU20" s="92">
        <f t="shared" ref="BU20:CC20" si="17">AG24</f>
        <v>950.5</v>
      </c>
      <c r="BV20" s="92">
        <f t="shared" si="17"/>
        <v>736</v>
      </c>
      <c r="BW20" s="92">
        <f t="shared" si="17"/>
        <v>523</v>
      </c>
      <c r="BX20" s="92">
        <f t="shared" si="17"/>
        <v>261.5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9" t="s">
        <v>153</v>
      </c>
      <c r="B21" s="160">
        <f>MAX(B19:K19)</f>
        <v>1363.5</v>
      </c>
      <c r="C21" s="152" t="s">
        <v>108</v>
      </c>
      <c r="D21" s="161">
        <f>+B21*D20</f>
        <v>0</v>
      </c>
      <c r="E21" s="152"/>
      <c r="F21" s="152" t="s">
        <v>109</v>
      </c>
      <c r="G21" s="161">
        <f>+B21*G20</f>
        <v>1082.4810267857142</v>
      </c>
      <c r="H21" s="152"/>
      <c r="I21" s="152" t="s">
        <v>110</v>
      </c>
      <c r="J21" s="161">
        <f>+B21*J20</f>
        <v>281.01897321428572</v>
      </c>
      <c r="K21" s="154"/>
      <c r="L21" s="148"/>
      <c r="M21" s="160">
        <f>MAX(M19:AB19)</f>
        <v>1299.5</v>
      </c>
      <c r="N21" s="152"/>
      <c r="O21" s="152" t="s">
        <v>108</v>
      </c>
      <c r="P21" s="162">
        <f>+M21*P20</f>
        <v>0</v>
      </c>
      <c r="Q21" s="152"/>
      <c r="R21" s="152"/>
      <c r="S21" s="152"/>
      <c r="T21" s="152" t="s">
        <v>109</v>
      </c>
      <c r="U21" s="162">
        <f>+M21*U20</f>
        <v>1024.4496877168633</v>
      </c>
      <c r="V21" s="152"/>
      <c r="W21" s="152"/>
      <c r="X21" s="152"/>
      <c r="Y21" s="152" t="s">
        <v>110</v>
      </c>
      <c r="Z21" s="162">
        <f>+M21*Z20</f>
        <v>275.05031228313669</v>
      </c>
      <c r="AA21" s="152"/>
      <c r="AB21" s="154"/>
      <c r="AC21" s="148"/>
      <c r="AD21" s="160">
        <f>MAX(AD19:AO19)</f>
        <v>1185</v>
      </c>
      <c r="AE21" s="152" t="s">
        <v>108</v>
      </c>
      <c r="AF21" s="161">
        <f>+AD21*AF20</f>
        <v>0</v>
      </c>
      <c r="AG21" s="152"/>
      <c r="AH21" s="152"/>
      <c r="AI21" s="152"/>
      <c r="AJ21" s="152" t="s">
        <v>109</v>
      </c>
      <c r="AK21" s="161">
        <f>+AD21*AK20</f>
        <v>937.37118320610682</v>
      </c>
      <c r="AL21" s="152"/>
      <c r="AM21" s="152"/>
      <c r="AN21" s="152" t="s">
        <v>110</v>
      </c>
      <c r="AO21" s="163">
        <f>+AD21*AO20</f>
        <v>247.62881679389312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1" t="s">
        <v>104</v>
      </c>
      <c r="U22" s="241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3634</v>
      </c>
      <c r="AV22" s="92">
        <f t="shared" si="18"/>
        <v>3822.5</v>
      </c>
      <c r="AW22" s="92">
        <f t="shared" si="18"/>
        <v>3901</v>
      </c>
      <c r="AX22" s="92">
        <f t="shared" si="18"/>
        <v>3962</v>
      </c>
      <c r="AY22" s="92">
        <f t="shared" si="18"/>
        <v>4026.5</v>
      </c>
      <c r="AZ22" s="92">
        <f t="shared" si="18"/>
        <v>4080</v>
      </c>
      <c r="BA22" s="92">
        <f t="shared" si="18"/>
        <v>4128</v>
      </c>
      <c r="BB22" s="92"/>
      <c r="BC22" s="92"/>
      <c r="BD22" s="92"/>
      <c r="BE22" s="92">
        <f t="shared" ref="BE22:BQ22" si="19">P34</f>
        <v>3946</v>
      </c>
      <c r="BF22" s="92">
        <f t="shared" si="19"/>
        <v>4076</v>
      </c>
      <c r="BG22" s="92">
        <f t="shared" si="19"/>
        <v>4155.5</v>
      </c>
      <c r="BH22" s="92">
        <f t="shared" si="19"/>
        <v>4268.5</v>
      </c>
      <c r="BI22" s="92">
        <f t="shared" si="19"/>
        <v>4095</v>
      </c>
      <c r="BJ22" s="92">
        <f t="shared" si="19"/>
        <v>3990.5</v>
      </c>
      <c r="BK22" s="92">
        <f t="shared" si="19"/>
        <v>3926.5</v>
      </c>
      <c r="BL22" s="92">
        <f t="shared" si="19"/>
        <v>3854.5</v>
      </c>
      <c r="BM22" s="92">
        <f t="shared" si="19"/>
        <v>3855.5</v>
      </c>
      <c r="BN22" s="92">
        <f t="shared" si="19"/>
        <v>4002</v>
      </c>
      <c r="BO22" s="92">
        <f t="shared" si="19"/>
        <v>4149.5</v>
      </c>
      <c r="BP22" s="92">
        <f t="shared" si="19"/>
        <v>4288.5</v>
      </c>
      <c r="BQ22" s="92">
        <f t="shared" si="19"/>
        <v>4374.5</v>
      </c>
      <c r="BR22" s="92"/>
      <c r="BS22" s="92"/>
      <c r="BT22" s="92"/>
      <c r="BU22" s="92">
        <f t="shared" ref="BU22:CC22" si="20">AG34</f>
        <v>4341.5</v>
      </c>
      <c r="BV22" s="92">
        <f t="shared" si="20"/>
        <v>3351.5</v>
      </c>
      <c r="BW22" s="92">
        <f t="shared" si="20"/>
        <v>2335.5</v>
      </c>
      <c r="BX22" s="92">
        <f t="shared" si="20"/>
        <v>1138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105</v>
      </c>
      <c r="B23" s="149">
        <f>'G-3'!F10</f>
        <v>155</v>
      </c>
      <c r="C23" s="149">
        <f>'G-3'!F11</f>
        <v>178</v>
      </c>
      <c r="D23" s="149">
        <f>'G-3'!F12</f>
        <v>184</v>
      </c>
      <c r="E23" s="149">
        <f>'G-3'!F13</f>
        <v>209</v>
      </c>
      <c r="F23" s="149">
        <f>'G-3'!F14</f>
        <v>200</v>
      </c>
      <c r="G23" s="149">
        <f>'G-3'!F15</f>
        <v>197</v>
      </c>
      <c r="H23" s="149">
        <f>'G-3'!F16</f>
        <v>203.5</v>
      </c>
      <c r="I23" s="149">
        <f>'G-3'!F17</f>
        <v>206</v>
      </c>
      <c r="J23" s="149">
        <f>'G-3'!F18</f>
        <v>252.5</v>
      </c>
      <c r="K23" s="149">
        <f>'G-3'!F19</f>
        <v>265</v>
      </c>
      <c r="L23" s="150"/>
      <c r="M23" s="149">
        <f>'G-3'!F20</f>
        <v>208.5</v>
      </c>
      <c r="N23" s="149">
        <f>'G-3'!F21</f>
        <v>210.5</v>
      </c>
      <c r="O23" s="149">
        <f>'G-3'!F22</f>
        <v>227.5</v>
      </c>
      <c r="P23" s="149">
        <f>'G-3'!M10</f>
        <v>233.5</v>
      </c>
      <c r="Q23" s="149">
        <f>'G-3'!M11</f>
        <v>228.5</v>
      </c>
      <c r="R23" s="149">
        <f>'G-3'!M12</f>
        <v>186</v>
      </c>
      <c r="S23" s="149">
        <f>'G-3'!M13</f>
        <v>226</v>
      </c>
      <c r="T23" s="149">
        <f>'G-3'!M14</f>
        <v>222.5</v>
      </c>
      <c r="U23" s="149">
        <f>'G-3'!M15</f>
        <v>209.5</v>
      </c>
      <c r="V23" s="149">
        <f>'G-3'!M16</f>
        <v>207.5</v>
      </c>
      <c r="W23" s="149">
        <f>'G-3'!M17</f>
        <v>219.5</v>
      </c>
      <c r="X23" s="149">
        <f>'G-3'!M18</f>
        <v>225.5</v>
      </c>
      <c r="Y23" s="149">
        <f>'G-3'!M19</f>
        <v>239.5</v>
      </c>
      <c r="Z23" s="149">
        <f>'G-3'!M20</f>
        <v>214.5</v>
      </c>
      <c r="AA23" s="149">
        <f>'G-3'!M21</f>
        <v>266</v>
      </c>
      <c r="AB23" s="149">
        <f>'G-3'!M22</f>
        <v>230.5</v>
      </c>
      <c r="AC23" s="150"/>
      <c r="AD23" s="149">
        <f>'G-3'!T10</f>
        <v>214.5</v>
      </c>
      <c r="AE23" s="149">
        <f>'G-3'!T11</f>
        <v>213</v>
      </c>
      <c r="AF23" s="149">
        <f>'G-3'!T12</f>
        <v>261.5</v>
      </c>
      <c r="AG23" s="149">
        <f>'G-3'!T13</f>
        <v>261.5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726</v>
      </c>
      <c r="F24" s="149">
        <f t="shared" ref="F24:K24" si="21">C23+D23+E23+F23</f>
        <v>771</v>
      </c>
      <c r="G24" s="149">
        <f t="shared" si="21"/>
        <v>790</v>
      </c>
      <c r="H24" s="149">
        <f t="shared" si="21"/>
        <v>809.5</v>
      </c>
      <c r="I24" s="149">
        <f t="shared" si="21"/>
        <v>806.5</v>
      </c>
      <c r="J24" s="149">
        <f t="shared" si="21"/>
        <v>859</v>
      </c>
      <c r="K24" s="149">
        <f t="shared" si="21"/>
        <v>927</v>
      </c>
      <c r="L24" s="150"/>
      <c r="M24" s="149"/>
      <c r="N24" s="149"/>
      <c r="O24" s="149"/>
      <c r="P24" s="149">
        <f>M23+N23+O23+P23</f>
        <v>880</v>
      </c>
      <c r="Q24" s="149">
        <f t="shared" ref="Q24:AB24" si="22">N23+O23+P23+Q23</f>
        <v>900</v>
      </c>
      <c r="R24" s="149">
        <f t="shared" si="22"/>
        <v>875.5</v>
      </c>
      <c r="S24" s="149">
        <f t="shared" si="22"/>
        <v>874</v>
      </c>
      <c r="T24" s="149">
        <f t="shared" si="22"/>
        <v>863</v>
      </c>
      <c r="U24" s="149">
        <f t="shared" si="22"/>
        <v>844</v>
      </c>
      <c r="V24" s="149">
        <f t="shared" si="22"/>
        <v>865.5</v>
      </c>
      <c r="W24" s="149">
        <f t="shared" si="22"/>
        <v>859</v>
      </c>
      <c r="X24" s="149">
        <f t="shared" si="22"/>
        <v>862</v>
      </c>
      <c r="Y24" s="149">
        <f t="shared" si="22"/>
        <v>892</v>
      </c>
      <c r="Z24" s="149">
        <f t="shared" si="22"/>
        <v>899</v>
      </c>
      <c r="AA24" s="149">
        <f t="shared" si="22"/>
        <v>945.5</v>
      </c>
      <c r="AB24" s="149">
        <f t="shared" si="22"/>
        <v>950.5</v>
      </c>
      <c r="AC24" s="150"/>
      <c r="AD24" s="149"/>
      <c r="AE24" s="149"/>
      <c r="AF24" s="149"/>
      <c r="AG24" s="149">
        <f>AD23+AE23+AF23+AG23</f>
        <v>950.5</v>
      </c>
      <c r="AH24" s="149">
        <f t="shared" ref="AH24:AO24" si="23">AE23+AF23+AG23+AH23</f>
        <v>736</v>
      </c>
      <c r="AI24" s="149">
        <f t="shared" si="23"/>
        <v>523</v>
      </c>
      <c r="AJ24" s="149">
        <f t="shared" si="23"/>
        <v>261.5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0.76440849342770478</v>
      </c>
      <c r="H25" s="152"/>
      <c r="I25" s="152" t="s">
        <v>110</v>
      </c>
      <c r="J25" s="153">
        <f>DIRECCIONALIDAD!J30/100</f>
        <v>0.23559150657229522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0.73413897280966767</v>
      </c>
      <c r="V25" s="152"/>
      <c r="W25" s="152"/>
      <c r="X25" s="152"/>
      <c r="Y25" s="152" t="s">
        <v>110</v>
      </c>
      <c r="Z25" s="153">
        <f>DIRECCIONALIDAD!J33/100</f>
        <v>0.26586102719033233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0.76003824091778194</v>
      </c>
      <c r="AL25" s="152"/>
      <c r="AM25" s="152"/>
      <c r="AN25" s="152" t="s">
        <v>110</v>
      </c>
      <c r="AO25" s="155">
        <f>DIRECCIONALIDAD!J36/100</f>
        <v>0.23996175908221798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153</v>
      </c>
      <c r="B26" s="160">
        <f>MAX(B24:K24)</f>
        <v>927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708.60667340748239</v>
      </c>
      <c r="H26" s="152"/>
      <c r="I26" s="152" t="s">
        <v>110</v>
      </c>
      <c r="J26" s="161">
        <f>+B26*J25</f>
        <v>218.39332659251767</v>
      </c>
      <c r="K26" s="154"/>
      <c r="L26" s="148"/>
      <c r="M26" s="160">
        <f>MAX(M24:AB24)</f>
        <v>950.5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697.7990936555891</v>
      </c>
      <c r="V26" s="152"/>
      <c r="W26" s="152"/>
      <c r="X26" s="152"/>
      <c r="Y26" s="152" t="s">
        <v>110</v>
      </c>
      <c r="Z26" s="162">
        <f>+M26*Z25</f>
        <v>252.7009063444109</v>
      </c>
      <c r="AA26" s="152"/>
      <c r="AB26" s="154"/>
      <c r="AC26" s="148"/>
      <c r="AD26" s="160">
        <f>MAX(AD24:AO24)</f>
        <v>950.5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722.41634799235169</v>
      </c>
      <c r="AL26" s="152"/>
      <c r="AM26" s="152"/>
      <c r="AN26" s="152" t="s">
        <v>110</v>
      </c>
      <c r="AO26" s="163">
        <f>+AD26*AO25</f>
        <v>228.0836520076482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1" t="s">
        <v>104</v>
      </c>
      <c r="U27" s="241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195</v>
      </c>
      <c r="C28" s="149">
        <f>'G-4'!F11</f>
        <v>246.5</v>
      </c>
      <c r="D28" s="149">
        <f>'G-4'!F12</f>
        <v>246</v>
      </c>
      <c r="E28" s="149">
        <f>'G-4'!F13</f>
        <v>163.5</v>
      </c>
      <c r="F28" s="149">
        <f>'G-4'!F14</f>
        <v>232.5</v>
      </c>
      <c r="G28" s="149">
        <f>'G-4'!F15</f>
        <v>258.5</v>
      </c>
      <c r="H28" s="149">
        <f>'G-4'!F16</f>
        <v>250.5</v>
      </c>
      <c r="I28" s="149">
        <f>'G-4'!F17</f>
        <v>246.5</v>
      </c>
      <c r="J28" s="149">
        <f>'G-4'!F18</f>
        <v>197.5</v>
      </c>
      <c r="K28" s="149">
        <f>'G-4'!F19</f>
        <v>243.5</v>
      </c>
      <c r="L28" s="150"/>
      <c r="M28" s="149">
        <f>'G-4'!F20</f>
        <v>187</v>
      </c>
      <c r="N28" s="149">
        <f>'G-4'!F21</f>
        <v>189.5</v>
      </c>
      <c r="O28" s="149">
        <f>'G-4'!F22</f>
        <v>201</v>
      </c>
      <c r="P28" s="149">
        <f>'G-4'!M10</f>
        <v>264.5</v>
      </c>
      <c r="Q28" s="149">
        <f>'G-4'!M11</f>
        <v>225.5</v>
      </c>
      <c r="R28" s="149">
        <f>'G-4'!M12</f>
        <v>251.5</v>
      </c>
      <c r="S28" s="149">
        <f>'G-4'!M13</f>
        <v>256</v>
      </c>
      <c r="T28" s="149">
        <f>'G-4'!M14</f>
        <v>241</v>
      </c>
      <c r="U28" s="149">
        <f>'G-4'!M15</f>
        <v>236.5</v>
      </c>
      <c r="V28" s="149">
        <f>'G-4'!M16</f>
        <v>216.5</v>
      </c>
      <c r="W28" s="149">
        <f>'G-4'!M17</f>
        <v>224</v>
      </c>
      <c r="X28" s="149">
        <f>'G-4'!M18</f>
        <v>222</v>
      </c>
      <c r="Y28" s="149">
        <f>'G-4'!M19</f>
        <v>250</v>
      </c>
      <c r="Z28" s="149">
        <f>'G-4'!M20</f>
        <v>288.5</v>
      </c>
      <c r="AA28" s="149">
        <f>'G-4'!M21</f>
        <v>279</v>
      </c>
      <c r="AB28" s="149">
        <f>'G-4'!M22</f>
        <v>226</v>
      </c>
      <c r="AC28" s="150"/>
      <c r="AD28" s="149">
        <f>'G-4'!T10</f>
        <v>207</v>
      </c>
      <c r="AE28" s="149">
        <f>'G-4'!T11</f>
        <v>231</v>
      </c>
      <c r="AF28" s="149">
        <f>'G-4'!T12</f>
        <v>233</v>
      </c>
      <c r="AG28" s="149">
        <f>'G-4'!T13</f>
        <v>256.5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851</v>
      </c>
      <c r="F29" s="149">
        <f t="shared" ref="F29:K29" si="24">C28+D28+E28+F28</f>
        <v>888.5</v>
      </c>
      <c r="G29" s="149">
        <f t="shared" si="24"/>
        <v>900.5</v>
      </c>
      <c r="H29" s="149">
        <f t="shared" si="24"/>
        <v>905</v>
      </c>
      <c r="I29" s="149">
        <f t="shared" si="24"/>
        <v>988</v>
      </c>
      <c r="J29" s="149">
        <f t="shared" si="24"/>
        <v>953</v>
      </c>
      <c r="K29" s="149">
        <f t="shared" si="24"/>
        <v>938</v>
      </c>
      <c r="L29" s="150"/>
      <c r="M29" s="149"/>
      <c r="N29" s="149"/>
      <c r="O29" s="149"/>
      <c r="P29" s="149">
        <f>M28+N28+O28+P28</f>
        <v>842</v>
      </c>
      <c r="Q29" s="149">
        <f t="shared" ref="Q29:AB29" si="25">N28+O28+P28+Q28</f>
        <v>880.5</v>
      </c>
      <c r="R29" s="149">
        <f t="shared" si="25"/>
        <v>942.5</v>
      </c>
      <c r="S29" s="149">
        <f t="shared" si="25"/>
        <v>997.5</v>
      </c>
      <c r="T29" s="149">
        <f t="shared" si="25"/>
        <v>974</v>
      </c>
      <c r="U29" s="149">
        <f t="shared" si="25"/>
        <v>985</v>
      </c>
      <c r="V29" s="149">
        <f t="shared" si="25"/>
        <v>950</v>
      </c>
      <c r="W29" s="149">
        <f t="shared" si="25"/>
        <v>918</v>
      </c>
      <c r="X29" s="149">
        <f t="shared" si="25"/>
        <v>899</v>
      </c>
      <c r="Y29" s="149">
        <f t="shared" si="25"/>
        <v>912.5</v>
      </c>
      <c r="Z29" s="149">
        <f t="shared" si="25"/>
        <v>984.5</v>
      </c>
      <c r="AA29" s="149">
        <f t="shared" si="25"/>
        <v>1039.5</v>
      </c>
      <c r="AB29" s="149">
        <f t="shared" si="25"/>
        <v>1043.5</v>
      </c>
      <c r="AC29" s="150"/>
      <c r="AD29" s="149"/>
      <c r="AE29" s="149"/>
      <c r="AF29" s="149"/>
      <c r="AG29" s="149">
        <f>AD28+AE28+AF28+AG28</f>
        <v>927.5</v>
      </c>
      <c r="AH29" s="149">
        <f t="shared" ref="AH29:AO29" si="26">AE28+AF28+AG28+AH28</f>
        <v>720.5</v>
      </c>
      <c r="AI29" s="149">
        <f t="shared" si="26"/>
        <v>489.5</v>
      </c>
      <c r="AJ29" s="149">
        <f t="shared" si="26"/>
        <v>256.5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0.79927338782924617</v>
      </c>
      <c r="H30" s="152"/>
      <c r="I30" s="152" t="s">
        <v>110</v>
      </c>
      <c r="J30" s="153">
        <f>DIRECCIONALIDAD!J39/100</f>
        <v>0.20072661217075385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0.84158415841584155</v>
      </c>
      <c r="V30" s="152"/>
      <c r="W30" s="152"/>
      <c r="X30" s="152"/>
      <c r="Y30" s="152" t="s">
        <v>110</v>
      </c>
      <c r="Z30" s="153">
        <f>DIRECCIONALIDAD!J42/100</f>
        <v>0.15841584158415842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0.8651685393258427</v>
      </c>
      <c r="AL30" s="152"/>
      <c r="AM30" s="152"/>
      <c r="AN30" s="152" t="s">
        <v>110</v>
      </c>
      <c r="AO30" s="155">
        <f>DIRECCIONALIDAD!J45/100</f>
        <v>0.1348314606741573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153</v>
      </c>
      <c r="B31" s="160">
        <f>MAX(B29:K29)</f>
        <v>988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789.68210717529519</v>
      </c>
      <c r="H31" s="152"/>
      <c r="I31" s="152" t="s">
        <v>110</v>
      </c>
      <c r="J31" s="161">
        <f>+B31*J30</f>
        <v>198.31789282470481</v>
      </c>
      <c r="K31" s="154"/>
      <c r="L31" s="148"/>
      <c r="M31" s="160">
        <f>MAX(M29:AB29)</f>
        <v>1043.5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878.19306930693062</v>
      </c>
      <c r="V31" s="152"/>
      <c r="W31" s="152"/>
      <c r="X31" s="152"/>
      <c r="Y31" s="152" t="s">
        <v>110</v>
      </c>
      <c r="Z31" s="162">
        <f>+M31*Z30</f>
        <v>165.30693069306932</v>
      </c>
      <c r="AA31" s="152"/>
      <c r="AB31" s="154"/>
      <c r="AC31" s="148"/>
      <c r="AD31" s="160">
        <f>MAX(AD29:AO29)</f>
        <v>927.5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802.44382022471916</v>
      </c>
      <c r="AL31" s="152"/>
      <c r="AM31" s="152"/>
      <c r="AN31" s="152" t="s">
        <v>110</v>
      </c>
      <c r="AO31" s="163">
        <f>+AD31*AO30</f>
        <v>125.0561797752809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1" t="s">
        <v>104</v>
      </c>
      <c r="U32" s="241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836.5</v>
      </c>
      <c r="C33" s="149">
        <f t="shared" ref="C33:K33" si="27">C13+C18+C23+C28</f>
        <v>936.5</v>
      </c>
      <c r="D33" s="149">
        <f t="shared" si="27"/>
        <v>978.5</v>
      </c>
      <c r="E33" s="149">
        <f t="shared" si="27"/>
        <v>882.5</v>
      </c>
      <c r="F33" s="149">
        <f t="shared" si="27"/>
        <v>1025</v>
      </c>
      <c r="G33" s="149">
        <f t="shared" si="27"/>
        <v>1015</v>
      </c>
      <c r="H33" s="149">
        <f t="shared" si="27"/>
        <v>1039.5</v>
      </c>
      <c r="I33" s="149">
        <f t="shared" si="27"/>
        <v>947</v>
      </c>
      <c r="J33" s="149">
        <f t="shared" si="27"/>
        <v>1078.5</v>
      </c>
      <c r="K33" s="149">
        <f t="shared" si="27"/>
        <v>1063</v>
      </c>
      <c r="L33" s="150"/>
      <c r="M33" s="149">
        <f>M13+M18+M23+M28</f>
        <v>924.5</v>
      </c>
      <c r="N33" s="149">
        <f t="shared" ref="N33:AB33" si="28">N13+N18+N23+N28</f>
        <v>926.5</v>
      </c>
      <c r="O33" s="149">
        <f t="shared" si="28"/>
        <v>933</v>
      </c>
      <c r="P33" s="149">
        <f t="shared" si="28"/>
        <v>1162</v>
      </c>
      <c r="Q33" s="149">
        <f t="shared" si="28"/>
        <v>1054.5</v>
      </c>
      <c r="R33" s="149">
        <f t="shared" si="28"/>
        <v>1006</v>
      </c>
      <c r="S33" s="149">
        <f t="shared" si="28"/>
        <v>1046</v>
      </c>
      <c r="T33" s="149">
        <f t="shared" si="28"/>
        <v>988.5</v>
      </c>
      <c r="U33" s="149">
        <f t="shared" si="28"/>
        <v>950</v>
      </c>
      <c r="V33" s="149">
        <f t="shared" si="28"/>
        <v>942</v>
      </c>
      <c r="W33" s="149">
        <f t="shared" si="28"/>
        <v>974</v>
      </c>
      <c r="X33" s="149">
        <f t="shared" si="28"/>
        <v>989.5</v>
      </c>
      <c r="Y33" s="149">
        <f t="shared" si="28"/>
        <v>1096.5</v>
      </c>
      <c r="Z33" s="149">
        <f t="shared" si="28"/>
        <v>1089.5</v>
      </c>
      <c r="AA33" s="149">
        <f t="shared" si="28"/>
        <v>1113</v>
      </c>
      <c r="AB33" s="149">
        <f t="shared" si="28"/>
        <v>1075.5</v>
      </c>
      <c r="AC33" s="150"/>
      <c r="AD33" s="149">
        <f>AD13+AD18+AD23+AD28</f>
        <v>990</v>
      </c>
      <c r="AE33" s="149">
        <f t="shared" ref="AE33:AO33" si="29">AE13+AE18+AE23+AE28</f>
        <v>1016</v>
      </c>
      <c r="AF33" s="149">
        <f t="shared" si="29"/>
        <v>1197.5</v>
      </c>
      <c r="AG33" s="149">
        <f t="shared" si="29"/>
        <v>1138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3634</v>
      </c>
      <c r="F34" s="149">
        <f t="shared" ref="F34:K34" si="30">C33+D33+E33+F33</f>
        <v>3822.5</v>
      </c>
      <c r="G34" s="149">
        <f t="shared" si="30"/>
        <v>3901</v>
      </c>
      <c r="H34" s="149">
        <f t="shared" si="30"/>
        <v>3962</v>
      </c>
      <c r="I34" s="149">
        <f t="shared" si="30"/>
        <v>4026.5</v>
      </c>
      <c r="J34" s="149">
        <f t="shared" si="30"/>
        <v>4080</v>
      </c>
      <c r="K34" s="149">
        <f t="shared" si="30"/>
        <v>4128</v>
      </c>
      <c r="L34" s="150"/>
      <c r="M34" s="149"/>
      <c r="N34" s="149"/>
      <c r="O34" s="149"/>
      <c r="P34" s="149">
        <f>M33+N33+O33+P33</f>
        <v>3946</v>
      </c>
      <c r="Q34" s="149">
        <f t="shared" ref="Q34:AB34" si="31">N33+O33+P33+Q33</f>
        <v>4076</v>
      </c>
      <c r="R34" s="149">
        <f t="shared" si="31"/>
        <v>4155.5</v>
      </c>
      <c r="S34" s="149">
        <f t="shared" si="31"/>
        <v>4268.5</v>
      </c>
      <c r="T34" s="149">
        <f t="shared" si="31"/>
        <v>4095</v>
      </c>
      <c r="U34" s="149">
        <f t="shared" si="31"/>
        <v>3990.5</v>
      </c>
      <c r="V34" s="149">
        <f t="shared" si="31"/>
        <v>3926.5</v>
      </c>
      <c r="W34" s="149">
        <f t="shared" si="31"/>
        <v>3854.5</v>
      </c>
      <c r="X34" s="149">
        <f t="shared" si="31"/>
        <v>3855.5</v>
      </c>
      <c r="Y34" s="149">
        <f t="shared" si="31"/>
        <v>4002</v>
      </c>
      <c r="Z34" s="149">
        <f t="shared" si="31"/>
        <v>4149.5</v>
      </c>
      <c r="AA34" s="149">
        <f t="shared" si="31"/>
        <v>4288.5</v>
      </c>
      <c r="AB34" s="149">
        <f t="shared" si="31"/>
        <v>4374.5</v>
      </c>
      <c r="AC34" s="150"/>
      <c r="AD34" s="149"/>
      <c r="AE34" s="149"/>
      <c r="AF34" s="149"/>
      <c r="AG34" s="149">
        <f>AD33+AE33+AF33+AG33</f>
        <v>4341.5</v>
      </c>
      <c r="AH34" s="149">
        <f t="shared" ref="AH34:AO34" si="32">AE33+AF33+AG33+AH33</f>
        <v>3351.5</v>
      </c>
      <c r="AI34" s="149">
        <f t="shared" si="32"/>
        <v>2335.5</v>
      </c>
      <c r="AJ34" s="149">
        <f t="shared" si="32"/>
        <v>1138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2016-08-05T20:05:00Z</cp:lastPrinted>
  <dcterms:created xsi:type="dcterms:W3CDTF">1998-04-02T13:38:56Z</dcterms:created>
  <dcterms:modified xsi:type="dcterms:W3CDTF">2020-12-14T20:22:23Z</dcterms:modified>
</cp:coreProperties>
</file>